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生工专业" sheetId="7" r:id="rId1"/>
    <sheet name="生技专业" sheetId="1" r:id="rId2"/>
  </sheets>
  <definedNames>
    <definedName name="_xlnm._FilterDatabase" localSheetId="0" hidden="1">生工专业!$A$2:$AB$65</definedName>
    <definedName name="_xlnm._FilterDatabase" localSheetId="1" hidden="1">生技专业!$A$3:$AC$90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<sst xmlns="http://schemas.openxmlformats.org/spreadsheetml/2006/main" count="398" uniqueCount="226">
  <si>
    <t>2023-2024学年 生物工程学院2021级本科生综测汇总表</t>
  </si>
  <si>
    <t>班级</t>
  </si>
  <si>
    <t>姓名</t>
  </si>
  <si>
    <t>学号</t>
  </si>
  <si>
    <t>平均学分绩点</t>
  </si>
  <si>
    <t>智育素质得分Z</t>
  </si>
  <si>
    <t>智育素质排名</t>
  </si>
  <si>
    <t>德育素质得分D</t>
  </si>
  <si>
    <t>德育素质等级</t>
  </si>
  <si>
    <t>体育素质分T</t>
  </si>
  <si>
    <t>美育素质分M</t>
  </si>
  <si>
    <t>劳育素质分L</t>
  </si>
  <si>
    <t>创新与实践素质分C</t>
  </si>
  <si>
    <t>综合素质总得分</t>
  </si>
  <si>
    <t>排名</t>
  </si>
  <si>
    <t>基本评定分D1</t>
  </si>
  <si>
    <t>纪实加减分D2</t>
  </si>
  <si>
    <t>违规违纪扣分D3</t>
  </si>
  <si>
    <t>总计D</t>
  </si>
  <si>
    <t>体育课程成绩T1</t>
  </si>
  <si>
    <t>课外体育活动成绩T2</t>
  </si>
  <si>
    <t>总计T</t>
  </si>
  <si>
    <t>文化艺术时间成绩M1</t>
  </si>
  <si>
    <t>文化艺术竞赛成绩M2</t>
  </si>
  <si>
    <t>总计M</t>
  </si>
  <si>
    <t>日常劳动分L1</t>
  </si>
  <si>
    <t>志愿服务分L2</t>
  </si>
  <si>
    <t>实习实训分L3</t>
  </si>
  <si>
    <t>总计L</t>
  </si>
  <si>
    <t>创新创业成绩C1</t>
  </si>
  <si>
    <t>社会实践活动成绩C2</t>
  </si>
  <si>
    <t>社会工作成绩C3</t>
  </si>
  <si>
    <t>总计C</t>
  </si>
  <si>
    <t>集体评定分</t>
  </si>
  <si>
    <t>社会责任纪实分</t>
  </si>
  <si>
    <r>
      <rPr>
        <sz val="10"/>
        <rFont val="宋体"/>
        <charset val="134"/>
      </rPr>
      <t>生物工程</t>
    </r>
    <r>
      <rPr>
        <sz val="10"/>
        <rFont val="Times New Roman"/>
        <charset val="134"/>
      </rPr>
      <t>2101</t>
    </r>
  </si>
  <si>
    <r>
      <rPr>
        <sz val="10"/>
        <rFont val="宋体"/>
        <charset val="134"/>
      </rPr>
      <t>吴忆雪</t>
    </r>
  </si>
  <si>
    <r>
      <rPr>
        <sz val="10"/>
        <rFont val="宋体"/>
        <charset val="134"/>
      </rPr>
      <t>生物工程</t>
    </r>
    <r>
      <rPr>
        <sz val="10"/>
        <rFont val="Times New Roman"/>
        <charset val="134"/>
      </rPr>
      <t>2102</t>
    </r>
  </si>
  <si>
    <r>
      <rPr>
        <sz val="10"/>
        <rFont val="宋体"/>
        <charset val="134"/>
      </rPr>
      <t>郑将杰</t>
    </r>
  </si>
  <si>
    <r>
      <rPr>
        <sz val="10"/>
        <rFont val="宋体"/>
        <charset val="134"/>
      </rPr>
      <t>生物工程</t>
    </r>
    <r>
      <rPr>
        <sz val="10"/>
        <rFont val="Times New Roman"/>
        <charset val="134"/>
      </rPr>
      <t>2103</t>
    </r>
  </si>
  <si>
    <r>
      <rPr>
        <sz val="10"/>
        <color rgb="FF000000"/>
        <rFont val="宋体"/>
        <charset val="134"/>
      </rPr>
      <t>王经茼</t>
    </r>
  </si>
  <si>
    <t>202105070321</t>
  </si>
  <si>
    <r>
      <rPr>
        <sz val="10"/>
        <rFont val="宋体"/>
        <charset val="134"/>
      </rPr>
      <t>徐东森</t>
    </r>
  </si>
  <si>
    <t>202105070124</t>
  </si>
  <si>
    <r>
      <rPr>
        <sz val="10"/>
        <rFont val="宋体"/>
        <charset val="134"/>
      </rPr>
      <t>徐泰来</t>
    </r>
  </si>
  <si>
    <r>
      <rPr>
        <sz val="10"/>
        <rFont val="宋体"/>
        <charset val="134"/>
      </rPr>
      <t>郑一</t>
    </r>
  </si>
  <si>
    <r>
      <rPr>
        <sz val="10"/>
        <rFont val="宋体"/>
        <charset val="134"/>
      </rPr>
      <t>谢靖</t>
    </r>
  </si>
  <si>
    <r>
      <rPr>
        <sz val="10"/>
        <rFont val="宋体"/>
        <charset val="134"/>
      </rPr>
      <t>曹文强</t>
    </r>
  </si>
  <si>
    <r>
      <rPr>
        <sz val="10"/>
        <color rgb="FF000000"/>
        <rFont val="宋体"/>
        <charset val="134"/>
      </rPr>
      <t>陈慧玲</t>
    </r>
  </si>
  <si>
    <r>
      <rPr>
        <sz val="10"/>
        <rFont val="宋体"/>
        <charset val="134"/>
      </rPr>
      <t>汤怡璐</t>
    </r>
  </si>
  <si>
    <r>
      <rPr>
        <sz val="10"/>
        <color rgb="FF000000"/>
        <rFont val="宋体"/>
        <charset val="134"/>
      </rPr>
      <t>唐杰</t>
    </r>
  </si>
  <si>
    <t>202105070319</t>
  </si>
  <si>
    <r>
      <rPr>
        <sz val="10"/>
        <rFont val="宋体"/>
        <charset val="134"/>
      </rPr>
      <t>陈安吉</t>
    </r>
  </si>
  <si>
    <r>
      <rPr>
        <sz val="10"/>
        <color rgb="FF000000"/>
        <rFont val="宋体"/>
        <charset val="134"/>
      </rPr>
      <t>程昊</t>
    </r>
  </si>
  <si>
    <t>202105070305</t>
  </si>
  <si>
    <r>
      <rPr>
        <sz val="10"/>
        <rFont val="宋体"/>
        <charset val="134"/>
      </rPr>
      <t>游鑫</t>
    </r>
  </si>
  <si>
    <r>
      <rPr>
        <sz val="10"/>
        <color rgb="FF000000"/>
        <rFont val="宋体"/>
        <charset val="134"/>
      </rPr>
      <t>徐榕蔓</t>
    </r>
  </si>
  <si>
    <t>202105070323</t>
  </si>
  <si>
    <r>
      <rPr>
        <sz val="10"/>
        <color rgb="FF000000"/>
        <rFont val="宋体"/>
        <charset val="134"/>
      </rPr>
      <t>张春龙</t>
    </r>
  </si>
  <si>
    <r>
      <rPr>
        <sz val="10"/>
        <rFont val="宋体"/>
        <charset val="134"/>
      </rPr>
      <t>陈傲</t>
    </r>
  </si>
  <si>
    <r>
      <rPr>
        <sz val="10"/>
        <rFont val="宋体"/>
        <charset val="134"/>
      </rPr>
      <t>王永恒</t>
    </r>
  </si>
  <si>
    <r>
      <rPr>
        <sz val="10"/>
        <rFont val="宋体"/>
        <charset val="134"/>
      </rPr>
      <t>陈璟珂</t>
    </r>
  </si>
  <si>
    <r>
      <rPr>
        <sz val="10"/>
        <color rgb="FF000000"/>
        <rFont val="宋体"/>
        <charset val="134"/>
      </rPr>
      <t>姚祺浩</t>
    </r>
  </si>
  <si>
    <t>202105070325</t>
  </si>
  <si>
    <r>
      <rPr>
        <sz val="10"/>
        <rFont val="宋体"/>
        <charset val="134"/>
      </rPr>
      <t>黄君曦</t>
    </r>
  </si>
  <si>
    <r>
      <rPr>
        <sz val="10"/>
        <color rgb="FF000000"/>
        <rFont val="宋体"/>
        <charset val="134"/>
      </rPr>
      <t>吴泽辰</t>
    </r>
  </si>
  <si>
    <t>202105070322</t>
  </si>
  <si>
    <r>
      <rPr>
        <sz val="10"/>
        <rFont val="宋体"/>
        <charset val="134"/>
      </rPr>
      <t>叶群</t>
    </r>
  </si>
  <si>
    <t>202105070128</t>
  </si>
  <si>
    <r>
      <rPr>
        <sz val="10"/>
        <rFont val="宋体"/>
        <charset val="134"/>
      </rPr>
      <t>徐晨扬</t>
    </r>
  </si>
  <si>
    <t>202105070123</t>
  </si>
  <si>
    <r>
      <rPr>
        <sz val="10"/>
        <rFont val="宋体"/>
        <charset val="134"/>
      </rPr>
      <t>过依阳</t>
    </r>
  </si>
  <si>
    <r>
      <rPr>
        <sz val="10"/>
        <color rgb="FF000000"/>
        <rFont val="宋体"/>
        <charset val="134"/>
      </rPr>
      <t>徐雨欢</t>
    </r>
  </si>
  <si>
    <t>202105070324</t>
  </si>
  <si>
    <r>
      <rPr>
        <sz val="10"/>
        <rFont val="宋体"/>
        <charset val="134"/>
      </rPr>
      <t>沈佳睿</t>
    </r>
  </si>
  <si>
    <r>
      <rPr>
        <sz val="10"/>
        <rFont val="宋体"/>
        <charset val="134"/>
      </rPr>
      <t>李霄平</t>
    </r>
  </si>
  <si>
    <r>
      <rPr>
        <sz val="10"/>
        <color rgb="FF000000"/>
        <rFont val="宋体"/>
        <charset val="134"/>
      </rPr>
      <t>罗欣怡</t>
    </r>
  </si>
  <si>
    <r>
      <rPr>
        <sz val="10"/>
        <rFont val="宋体"/>
        <charset val="134"/>
      </rPr>
      <t>丁帅波</t>
    </r>
  </si>
  <si>
    <r>
      <rPr>
        <sz val="10"/>
        <rFont val="宋体"/>
        <charset val="134"/>
      </rPr>
      <t>肖可铖</t>
    </r>
  </si>
  <si>
    <r>
      <rPr>
        <sz val="10"/>
        <color rgb="FF000000"/>
        <rFont val="宋体"/>
        <charset val="134"/>
      </rPr>
      <t>施小诺</t>
    </r>
  </si>
  <si>
    <t>202105070318</t>
  </si>
  <si>
    <r>
      <rPr>
        <sz val="10"/>
        <rFont val="宋体"/>
        <charset val="134"/>
      </rPr>
      <t>杨先滢</t>
    </r>
  </si>
  <si>
    <r>
      <rPr>
        <sz val="10"/>
        <rFont val="Times New Roman"/>
        <charset val="134"/>
      </rPr>
      <t>202005710418</t>
    </r>
    <r>
      <rPr>
        <sz val="10"/>
        <rFont val="宋体"/>
        <charset val="134"/>
      </rPr>
      <t xml:space="preserve">	</t>
    </r>
  </si>
  <si>
    <r>
      <rPr>
        <sz val="10"/>
        <rFont val="宋体"/>
        <charset val="134"/>
      </rPr>
      <t>王家骏</t>
    </r>
  </si>
  <si>
    <r>
      <rPr>
        <sz val="10"/>
        <color rgb="FF000000"/>
        <rFont val="宋体"/>
        <charset val="134"/>
      </rPr>
      <t>季钰萱</t>
    </r>
  </si>
  <si>
    <t>202105070310</t>
  </si>
  <si>
    <r>
      <rPr>
        <sz val="10"/>
        <color rgb="FF000000"/>
        <rFont val="宋体"/>
        <charset val="134"/>
      </rPr>
      <t>张兆裕</t>
    </r>
  </si>
  <si>
    <r>
      <rPr>
        <sz val="10"/>
        <color rgb="FF000000"/>
        <rFont val="宋体"/>
        <charset val="134"/>
      </rPr>
      <t>陈韬涵</t>
    </r>
  </si>
  <si>
    <t>202105070504</t>
  </si>
  <si>
    <r>
      <rPr>
        <sz val="10"/>
        <rFont val="宋体"/>
        <charset val="134"/>
      </rPr>
      <t>晏金龙</t>
    </r>
  </si>
  <si>
    <r>
      <rPr>
        <sz val="10"/>
        <color rgb="FF000000"/>
        <rFont val="宋体"/>
        <charset val="134"/>
      </rPr>
      <t>余静</t>
    </r>
  </si>
  <si>
    <r>
      <rPr>
        <sz val="10"/>
        <rFont val="宋体"/>
        <charset val="134"/>
      </rPr>
      <t>张梦</t>
    </r>
  </si>
  <si>
    <r>
      <rPr>
        <sz val="10"/>
        <rFont val="宋体"/>
        <charset val="134"/>
      </rPr>
      <t>赖卓诚</t>
    </r>
  </si>
  <si>
    <r>
      <rPr>
        <sz val="10"/>
        <color rgb="FF000000"/>
        <rFont val="宋体"/>
        <charset val="134"/>
      </rPr>
      <t>谢文谷</t>
    </r>
  </si>
  <si>
    <t>202105710319</t>
  </si>
  <si>
    <r>
      <rPr>
        <sz val="10"/>
        <rFont val="宋体"/>
        <charset val="134"/>
      </rPr>
      <t>左皓宇</t>
    </r>
  </si>
  <si>
    <r>
      <rPr>
        <sz val="10"/>
        <rFont val="宋体"/>
        <charset val="134"/>
      </rPr>
      <t>朱书鑫</t>
    </r>
  </si>
  <si>
    <r>
      <rPr>
        <sz val="10"/>
        <rFont val="宋体"/>
        <charset val="134"/>
      </rPr>
      <t>陈亚男</t>
    </r>
  </si>
  <si>
    <r>
      <rPr>
        <sz val="10"/>
        <rFont val="宋体"/>
        <charset val="134"/>
      </rPr>
      <t>黄茁杰</t>
    </r>
  </si>
  <si>
    <r>
      <rPr>
        <sz val="10"/>
        <rFont val="宋体"/>
        <charset val="134"/>
      </rPr>
      <t>杨秉儒</t>
    </r>
  </si>
  <si>
    <r>
      <rPr>
        <sz val="10"/>
        <rFont val="宋体"/>
        <charset val="134"/>
      </rPr>
      <t>谢挺</t>
    </r>
  </si>
  <si>
    <t>202105070122</t>
  </si>
  <si>
    <r>
      <rPr>
        <sz val="10"/>
        <color rgb="FF000000"/>
        <rFont val="宋体"/>
        <charset val="134"/>
      </rPr>
      <t>钱柯楠</t>
    </r>
  </si>
  <si>
    <t>202105720320</t>
  </si>
  <si>
    <r>
      <rPr>
        <sz val="10"/>
        <rFont val="宋体"/>
        <charset val="134"/>
      </rPr>
      <t>赵宇航</t>
    </r>
  </si>
  <si>
    <r>
      <rPr>
        <sz val="10"/>
        <color rgb="FF000000"/>
        <rFont val="宋体"/>
        <charset val="134"/>
      </rPr>
      <t>郑雯茜</t>
    </r>
  </si>
  <si>
    <r>
      <rPr>
        <sz val="10"/>
        <rFont val="宋体"/>
        <charset val="134"/>
      </rPr>
      <t>邓长风</t>
    </r>
  </si>
  <si>
    <r>
      <rPr>
        <sz val="10"/>
        <rFont val="宋体"/>
        <charset val="134"/>
      </rPr>
      <t>张栗国</t>
    </r>
  </si>
  <si>
    <r>
      <rPr>
        <sz val="10"/>
        <rFont val="宋体"/>
        <charset val="134"/>
      </rPr>
      <t>周喆晔</t>
    </r>
  </si>
  <si>
    <r>
      <rPr>
        <sz val="10"/>
        <rFont val="宋体"/>
        <charset val="134"/>
      </rPr>
      <t>徐杨</t>
    </r>
  </si>
  <si>
    <r>
      <rPr>
        <sz val="10"/>
        <rFont val="宋体"/>
        <charset val="134"/>
      </rPr>
      <t>王泽宇</t>
    </r>
  </si>
  <si>
    <r>
      <rPr>
        <sz val="10"/>
        <rFont val="宋体"/>
        <charset val="134"/>
      </rPr>
      <t>褚鑫杭</t>
    </r>
  </si>
  <si>
    <r>
      <rPr>
        <sz val="10"/>
        <color rgb="FF000000"/>
        <rFont val="宋体"/>
        <charset val="134"/>
      </rPr>
      <t>刘旭升</t>
    </r>
  </si>
  <si>
    <t>202105070314</t>
  </si>
  <si>
    <r>
      <rPr>
        <sz val="10"/>
        <rFont val="宋体"/>
        <charset val="134"/>
      </rPr>
      <t>金子彦</t>
    </r>
  </si>
  <si>
    <r>
      <rPr>
        <sz val="10"/>
        <color rgb="FF000000"/>
        <rFont val="宋体"/>
        <charset val="134"/>
      </rPr>
      <t>芦潘栋</t>
    </r>
  </si>
  <si>
    <r>
      <rPr>
        <sz val="10"/>
        <rFont val="宋体"/>
        <charset val="134"/>
      </rPr>
      <t>蔡佳恒</t>
    </r>
  </si>
  <si>
    <r>
      <rPr>
        <sz val="10"/>
        <rFont val="宋体"/>
        <charset val="134"/>
      </rPr>
      <t>王祎琳</t>
    </r>
  </si>
  <si>
    <t>202105070120</t>
  </si>
  <si>
    <r>
      <rPr>
        <sz val="10"/>
        <rFont val="宋体"/>
        <charset val="134"/>
      </rPr>
      <t>吴梓奇</t>
    </r>
  </si>
  <si>
    <r>
      <rPr>
        <sz val="10"/>
        <color rgb="FF000000"/>
        <rFont val="宋体"/>
        <charset val="134"/>
      </rPr>
      <t>李国民</t>
    </r>
  </si>
  <si>
    <t>202105070311</t>
  </si>
  <si>
    <r>
      <rPr>
        <sz val="10"/>
        <rFont val="宋体"/>
        <charset val="134"/>
      </rPr>
      <t>王一帆</t>
    </r>
  </si>
  <si>
    <t>202105070119</t>
  </si>
  <si>
    <r>
      <rPr>
        <sz val="10"/>
        <rFont val="宋体"/>
        <charset val="134"/>
      </rPr>
      <t>温雅思</t>
    </r>
  </si>
  <si>
    <t>202105070121</t>
  </si>
  <si>
    <r>
      <rPr>
        <sz val="10"/>
        <color rgb="FF000000"/>
        <rFont val="宋体"/>
        <charset val="134"/>
      </rPr>
      <t>詹慎思</t>
    </r>
  </si>
  <si>
    <r>
      <rPr>
        <sz val="10"/>
        <rFont val="宋体"/>
        <charset val="134"/>
      </rPr>
      <t>肖凡</t>
    </r>
  </si>
  <si>
    <r>
      <rPr>
        <sz val="10"/>
        <rFont val="宋体"/>
        <charset val="134"/>
      </rPr>
      <t>邱程</t>
    </r>
  </si>
  <si>
    <r>
      <rPr>
        <sz val="10"/>
        <rFont val="宋体"/>
        <charset val="134"/>
      </rPr>
      <t>罗文昊</t>
    </r>
  </si>
  <si>
    <r>
      <rPr>
        <sz val="10"/>
        <color rgb="FF000000"/>
        <rFont val="宋体"/>
        <charset val="134"/>
      </rPr>
      <t>周鑫</t>
    </r>
  </si>
  <si>
    <r>
      <rPr>
        <sz val="10"/>
        <rFont val="宋体"/>
        <charset val="134"/>
      </rPr>
      <t>石嘉楠</t>
    </r>
  </si>
  <si>
    <r>
      <rPr>
        <sz val="10"/>
        <color rgb="FF000000"/>
        <rFont val="宋体"/>
        <charset val="134"/>
      </rPr>
      <t>梁敏霞</t>
    </r>
  </si>
  <si>
    <r>
      <rPr>
        <sz val="10"/>
        <rFont val="宋体"/>
        <charset val="134"/>
      </rPr>
      <t>吕其星</t>
    </r>
  </si>
  <si>
    <r>
      <rPr>
        <sz val="10"/>
        <rFont val="宋体"/>
        <charset val="134"/>
      </rPr>
      <t>韩金哲</t>
    </r>
  </si>
  <si>
    <r>
      <rPr>
        <sz val="10"/>
        <color rgb="FF000000"/>
        <rFont val="宋体"/>
        <charset val="134"/>
      </rPr>
      <t>程宇航</t>
    </r>
  </si>
  <si>
    <t>202105070306</t>
  </si>
  <si>
    <r>
      <rPr>
        <sz val="10"/>
        <rFont val="宋体"/>
        <charset val="134"/>
      </rPr>
      <t>陈佳宁</t>
    </r>
  </si>
  <si>
    <r>
      <rPr>
        <sz val="10"/>
        <rFont val="宋体"/>
        <charset val="134"/>
      </rPr>
      <t>刘英杰</t>
    </r>
  </si>
  <si>
    <r>
      <rPr>
        <sz val="10"/>
        <rFont val="宋体"/>
        <charset val="134"/>
      </rPr>
      <t>费许智钊</t>
    </r>
  </si>
  <si>
    <t>202105070208</t>
  </si>
  <si>
    <r>
      <rPr>
        <sz val="10"/>
        <rFont val="宋体"/>
        <charset val="134"/>
      </rPr>
      <t>黄峥翔</t>
    </r>
  </si>
  <si>
    <r>
      <rPr>
        <sz val="10"/>
        <rFont val="宋体"/>
        <charset val="134"/>
      </rPr>
      <t>谢子凡</t>
    </r>
  </si>
  <si>
    <r>
      <rPr>
        <sz val="10"/>
        <rFont val="宋体"/>
        <charset val="134"/>
      </rPr>
      <t>祁宇轩</t>
    </r>
  </si>
  <si>
    <r>
      <rPr>
        <sz val="10"/>
        <rFont val="宋体"/>
        <charset val="134"/>
      </rPr>
      <t>张茜</t>
    </r>
  </si>
  <si>
    <r>
      <rPr>
        <sz val="10"/>
        <color rgb="FF000000"/>
        <rFont val="宋体"/>
        <charset val="134"/>
      </rPr>
      <t>张书晨</t>
    </r>
  </si>
  <si>
    <r>
      <rPr>
        <sz val="10"/>
        <rFont val="宋体"/>
        <charset val="134"/>
      </rPr>
      <t>李雪松</t>
    </r>
  </si>
  <si>
    <t>2022-2023生物工程学院2021级综测汇总表</t>
  </si>
  <si>
    <r>
      <rPr>
        <sz val="10"/>
        <rFont val="宋体"/>
        <charset val="134"/>
      </rPr>
      <t>生物技术</t>
    </r>
    <r>
      <rPr>
        <sz val="10"/>
        <rFont val="Times New Roman"/>
        <charset val="134"/>
      </rPr>
      <t>2101</t>
    </r>
  </si>
  <si>
    <r>
      <rPr>
        <sz val="10"/>
        <rFont val="宋体"/>
        <charset val="134"/>
      </rPr>
      <t>龚科宇</t>
    </r>
  </si>
  <si>
    <r>
      <rPr>
        <sz val="10"/>
        <rFont val="宋体"/>
        <charset val="134"/>
      </rPr>
      <t>生物技术</t>
    </r>
    <r>
      <rPr>
        <sz val="10"/>
        <rFont val="Times New Roman"/>
        <charset val="134"/>
      </rPr>
      <t>2102</t>
    </r>
  </si>
  <si>
    <r>
      <rPr>
        <sz val="10"/>
        <rFont val="宋体"/>
        <charset val="134"/>
      </rPr>
      <t>施铭</t>
    </r>
  </si>
  <si>
    <r>
      <rPr>
        <sz val="10"/>
        <rFont val="宋体"/>
        <charset val="134"/>
      </rPr>
      <t>陈贝儿</t>
    </r>
  </si>
  <si>
    <r>
      <rPr>
        <sz val="10"/>
        <rFont val="宋体"/>
        <charset val="134"/>
      </rPr>
      <t>徐锦华</t>
    </r>
  </si>
  <si>
    <r>
      <rPr>
        <sz val="10"/>
        <rFont val="宋体"/>
        <charset val="134"/>
      </rPr>
      <t>余佳琪</t>
    </r>
  </si>
  <si>
    <t>202105070425</t>
  </si>
  <si>
    <r>
      <rPr>
        <sz val="10"/>
        <rFont val="宋体"/>
        <charset val="134"/>
      </rPr>
      <t>赵桂煜</t>
    </r>
  </si>
  <si>
    <r>
      <rPr>
        <sz val="10"/>
        <rFont val="宋体"/>
        <charset val="134"/>
      </rPr>
      <t>曹俊炜</t>
    </r>
  </si>
  <si>
    <t>202105070201</t>
  </si>
  <si>
    <r>
      <rPr>
        <sz val="10"/>
        <color rgb="FF000000"/>
        <rFont val="宋体"/>
        <charset val="134"/>
      </rPr>
      <t>生物技术</t>
    </r>
    <r>
      <rPr>
        <sz val="10"/>
        <color rgb="FF000000"/>
        <rFont val="Times New Roman"/>
        <charset val="134"/>
      </rPr>
      <t>2101</t>
    </r>
  </si>
  <si>
    <r>
      <rPr>
        <sz val="10"/>
        <rFont val="宋体"/>
        <charset val="134"/>
      </rPr>
      <t>郑何紫阁</t>
    </r>
  </si>
  <si>
    <r>
      <rPr>
        <sz val="10"/>
        <rFont val="宋体"/>
        <charset val="134"/>
      </rPr>
      <t>戴溢倩</t>
    </r>
  </si>
  <si>
    <r>
      <rPr>
        <sz val="10"/>
        <rFont val="宋体"/>
        <charset val="134"/>
      </rPr>
      <t>杨晓鹏</t>
    </r>
  </si>
  <si>
    <r>
      <rPr>
        <sz val="10"/>
        <rFont val="宋体"/>
        <charset val="134"/>
      </rPr>
      <t>苏雯</t>
    </r>
  </si>
  <si>
    <r>
      <rPr>
        <sz val="10"/>
        <rFont val="宋体"/>
        <charset val="134"/>
      </rPr>
      <t>陈钰妍</t>
    </r>
  </si>
  <si>
    <t>202106010315</t>
  </si>
  <si>
    <r>
      <rPr>
        <sz val="10"/>
        <color rgb="FF000000"/>
        <rFont val="宋体"/>
        <charset val="134"/>
      </rPr>
      <t>茹寰</t>
    </r>
  </si>
  <si>
    <r>
      <rPr>
        <sz val="10"/>
        <rFont val="宋体"/>
        <charset val="134"/>
      </rPr>
      <t>任冠熹</t>
    </r>
  </si>
  <si>
    <r>
      <rPr>
        <sz val="10"/>
        <rFont val="宋体"/>
        <charset val="134"/>
      </rPr>
      <t>杨庆</t>
    </r>
  </si>
  <si>
    <r>
      <rPr>
        <sz val="10"/>
        <rFont val="宋体"/>
        <charset val="134"/>
      </rPr>
      <t>丁堃楹</t>
    </r>
  </si>
  <si>
    <t>202105070307</t>
  </si>
  <si>
    <r>
      <rPr>
        <sz val="10"/>
        <rFont val="宋体"/>
        <charset val="134"/>
      </rPr>
      <t>陈霞</t>
    </r>
  </si>
  <si>
    <r>
      <rPr>
        <sz val="10"/>
        <rFont val="宋体"/>
        <charset val="134"/>
      </rPr>
      <t>李若波</t>
    </r>
  </si>
  <si>
    <t>202105070312</t>
  </si>
  <si>
    <r>
      <rPr>
        <sz val="10"/>
        <rFont val="宋体"/>
        <charset val="134"/>
      </rPr>
      <t>刘怀艺</t>
    </r>
  </si>
  <si>
    <r>
      <rPr>
        <sz val="10"/>
        <rFont val="宋体"/>
        <charset val="134"/>
      </rPr>
      <t>付梅</t>
    </r>
  </si>
  <si>
    <r>
      <rPr>
        <sz val="10"/>
        <rFont val="宋体"/>
        <charset val="134"/>
      </rPr>
      <t>毛雅芬</t>
    </r>
  </si>
  <si>
    <t>202105070317</t>
  </si>
  <si>
    <r>
      <rPr>
        <sz val="10"/>
        <rFont val="宋体"/>
        <charset val="134"/>
      </rPr>
      <t>周晓春</t>
    </r>
  </si>
  <si>
    <r>
      <rPr>
        <sz val="10"/>
        <rFont val="宋体"/>
        <charset val="134"/>
      </rPr>
      <t>沈方栖梧</t>
    </r>
  </si>
  <si>
    <t>202005070412</t>
  </si>
  <si>
    <r>
      <rPr>
        <sz val="10"/>
        <rFont val="宋体"/>
        <charset val="134"/>
      </rPr>
      <t>蔡梦珍</t>
    </r>
  </si>
  <si>
    <r>
      <rPr>
        <sz val="10"/>
        <rFont val="宋体"/>
        <charset val="134"/>
      </rPr>
      <t>冯晶烨</t>
    </r>
  </si>
  <si>
    <r>
      <rPr>
        <sz val="10"/>
        <rFont val="宋体"/>
        <charset val="134"/>
      </rPr>
      <t>杨光</t>
    </r>
  </si>
  <si>
    <r>
      <rPr>
        <sz val="10"/>
        <rFont val="宋体"/>
        <charset val="134"/>
      </rPr>
      <t>陈佳慧</t>
    </r>
  </si>
  <si>
    <t>202105070403</t>
  </si>
  <si>
    <r>
      <rPr>
        <sz val="10"/>
        <rFont val="宋体"/>
        <charset val="134"/>
      </rPr>
      <t>陆之轩</t>
    </r>
  </si>
  <si>
    <r>
      <rPr>
        <sz val="10"/>
        <rFont val="宋体"/>
        <charset val="134"/>
      </rPr>
      <t>马云斌</t>
    </r>
  </si>
  <si>
    <r>
      <rPr>
        <sz val="10"/>
        <rFont val="宋体"/>
        <charset val="134"/>
      </rPr>
      <t>王文珍</t>
    </r>
  </si>
  <si>
    <r>
      <rPr>
        <sz val="10"/>
        <rFont val="宋体"/>
        <charset val="134"/>
      </rPr>
      <t>梁志豪</t>
    </r>
  </si>
  <si>
    <r>
      <rPr>
        <sz val="10"/>
        <rFont val="宋体"/>
        <charset val="134"/>
      </rPr>
      <t>应悦</t>
    </r>
  </si>
  <si>
    <r>
      <rPr>
        <sz val="10"/>
        <rFont val="宋体"/>
        <charset val="134"/>
      </rPr>
      <t>黄岳琪</t>
    </r>
  </si>
  <si>
    <r>
      <rPr>
        <sz val="10"/>
        <rFont val="宋体"/>
        <charset val="134"/>
      </rPr>
      <t>李子昂</t>
    </r>
  </si>
  <si>
    <r>
      <rPr>
        <sz val="10"/>
        <rFont val="宋体"/>
        <charset val="134"/>
      </rPr>
      <t>王恩毅</t>
    </r>
  </si>
  <si>
    <r>
      <rPr>
        <sz val="10"/>
        <rFont val="宋体"/>
        <charset val="134"/>
      </rPr>
      <t>丁茂荟</t>
    </r>
  </si>
  <si>
    <r>
      <rPr>
        <sz val="10"/>
        <rFont val="宋体"/>
        <charset val="134"/>
      </rPr>
      <t>代杰</t>
    </r>
  </si>
  <si>
    <r>
      <rPr>
        <sz val="10"/>
        <color indexed="8"/>
        <rFont val="宋体"/>
        <charset val="134"/>
      </rPr>
      <t>生物技术</t>
    </r>
    <r>
      <rPr>
        <sz val="10"/>
        <color indexed="8"/>
        <rFont val="Times New Roman"/>
        <charset val="134"/>
      </rPr>
      <t>2101</t>
    </r>
  </si>
  <si>
    <r>
      <rPr>
        <sz val="10"/>
        <color indexed="8"/>
        <rFont val="宋体"/>
        <charset val="134"/>
      </rPr>
      <t>胡正浩</t>
    </r>
  </si>
  <si>
    <r>
      <rPr>
        <sz val="10"/>
        <rFont val="宋体"/>
        <charset val="134"/>
      </rPr>
      <t>庞钿子</t>
    </r>
  </si>
  <si>
    <r>
      <rPr>
        <sz val="10"/>
        <rFont val="宋体"/>
        <charset val="134"/>
      </rPr>
      <t>杜想茹</t>
    </r>
  </si>
  <si>
    <r>
      <rPr>
        <sz val="10"/>
        <rFont val="宋体"/>
        <charset val="134"/>
      </rPr>
      <t>钱俊飞</t>
    </r>
  </si>
  <si>
    <r>
      <rPr>
        <sz val="10"/>
        <rFont val="宋体"/>
        <charset val="134"/>
      </rPr>
      <t>褚慧婧</t>
    </r>
  </si>
  <si>
    <r>
      <rPr>
        <sz val="10"/>
        <rFont val="宋体"/>
        <charset val="134"/>
      </rPr>
      <t>饶鹏宇</t>
    </r>
  </si>
  <si>
    <r>
      <rPr>
        <sz val="10"/>
        <rFont val="宋体"/>
        <charset val="134"/>
      </rPr>
      <t>李玮钰</t>
    </r>
  </si>
  <si>
    <t>202105070411</t>
  </si>
  <si>
    <r>
      <rPr>
        <sz val="10"/>
        <rFont val="宋体"/>
        <charset val="134"/>
      </rPr>
      <t>林旺烨</t>
    </r>
  </si>
  <si>
    <r>
      <rPr>
        <sz val="10"/>
        <rFont val="宋体"/>
        <charset val="134"/>
      </rPr>
      <t>胡定佳</t>
    </r>
  </si>
  <si>
    <r>
      <rPr>
        <sz val="10"/>
        <rFont val="宋体"/>
        <charset val="134"/>
      </rPr>
      <t>周福俊</t>
    </r>
  </si>
  <si>
    <r>
      <rPr>
        <sz val="10"/>
        <rFont val="宋体"/>
        <charset val="134"/>
      </rPr>
      <t>江晨曦</t>
    </r>
  </si>
  <si>
    <r>
      <rPr>
        <sz val="10"/>
        <rFont val="宋体"/>
        <charset val="134"/>
      </rPr>
      <t>谭梓源</t>
    </r>
  </si>
  <si>
    <r>
      <rPr>
        <sz val="10"/>
        <rFont val="宋体"/>
        <charset val="134"/>
      </rPr>
      <t>陈华强</t>
    </r>
  </si>
  <si>
    <t>202105070432</t>
  </si>
  <si>
    <r>
      <rPr>
        <sz val="10"/>
        <rFont val="宋体"/>
        <charset val="134"/>
      </rPr>
      <t>余鑫</t>
    </r>
  </si>
  <si>
    <r>
      <rPr>
        <sz val="10"/>
        <rFont val="宋体"/>
        <charset val="134"/>
      </rPr>
      <t>徐文京</t>
    </r>
  </si>
  <si>
    <r>
      <rPr>
        <sz val="10"/>
        <rFont val="宋体"/>
        <charset val="134"/>
      </rPr>
      <t>陈扬</t>
    </r>
  </si>
  <si>
    <t>202106010101</t>
  </si>
  <si>
    <r>
      <rPr>
        <sz val="10"/>
        <rFont val="宋体"/>
        <charset val="134"/>
      </rPr>
      <t>何之萧</t>
    </r>
  </si>
  <si>
    <t>202105070409</t>
  </si>
  <si>
    <r>
      <rPr>
        <sz val="10"/>
        <rFont val="宋体"/>
        <charset val="134"/>
      </rPr>
      <t>夏浩然</t>
    </r>
  </si>
  <si>
    <t>202105070421</t>
  </si>
  <si>
    <r>
      <rPr>
        <sz val="10"/>
        <rFont val="宋体"/>
        <charset val="134"/>
      </rPr>
      <t>倪明伟</t>
    </r>
  </si>
  <si>
    <r>
      <rPr>
        <sz val="10"/>
        <rFont val="宋体"/>
        <charset val="134"/>
      </rPr>
      <t>陈泽萱</t>
    </r>
  </si>
  <si>
    <r>
      <rPr>
        <sz val="10"/>
        <rFont val="宋体"/>
        <charset val="134"/>
      </rPr>
      <t>唐博文</t>
    </r>
  </si>
  <si>
    <r>
      <rPr>
        <sz val="10"/>
        <rFont val="宋体"/>
        <charset val="134"/>
      </rPr>
      <t>施子旸</t>
    </r>
  </si>
  <si>
    <r>
      <rPr>
        <sz val="10"/>
        <rFont val="宋体"/>
        <charset val="134"/>
      </rPr>
      <t>梁天成</t>
    </r>
  </si>
  <si>
    <t>202105070413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</si>
</sst>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  <numFmt numFmtId="178" formatCode="0.0000_);[Red]\(0.0000\)"/>
    <numFmt numFmtId="179" formatCode="0_ "/>
    <numFmt numFmtId="180" formatCode="0.0000_ "/>
    <numFmt numFmtId="181" formatCode="0&quot; &quot;;\(0\)"/>
    <numFmt numFmtId="182" formatCode="0.0000&quot; &quot;;\(0.00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/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23" applyFont="1" applyFill="1" applyBorder="1" applyAlignment="1">
      <alignment horizontal="center" vertical="center"/>
    </xf>
    <xf numFmtId="180" fontId="5" fillId="0" borderId="1" xfId="2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5" fillId="0" borderId="1" xfId="23" applyNumberFormat="1" applyFont="1" applyFill="1" applyBorder="1" applyAlignment="1">
      <alignment horizontal="center" vertical="center"/>
    </xf>
    <xf numFmtId="0" fontId="5" fillId="0" borderId="1" xfId="23" applyNumberFormat="1" applyFont="1" applyFill="1" applyBorder="1" applyAlignment="1">
      <alignment horizontal="center" vertical="center"/>
    </xf>
    <xf numFmtId="179" fontId="5" fillId="0" borderId="1" xfId="23" applyNumberFormat="1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179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9"/>
  <sheetViews>
    <sheetView topLeftCell="N1" workbookViewId="0">
      <pane ySplit="4" topLeftCell="A5" activePane="bottomLeft" state="frozen"/>
      <selection/>
      <selection pane="bottomLeft" activeCell="AA5" sqref="AA5"/>
    </sheetView>
  </sheetViews>
  <sheetFormatPr defaultColWidth="9" defaultRowHeight="13.5"/>
  <cols>
    <col min="1" max="1" width="15.2583333333333" style="68" customWidth="1"/>
    <col min="2" max="2" width="9" style="68"/>
    <col min="3" max="3" width="15.7583333333333" style="68" customWidth="1"/>
    <col min="4" max="4" width="12.7583333333333" style="70" customWidth="1"/>
    <col min="5" max="5" width="15.125" style="70" customWidth="1"/>
    <col min="6" max="6" width="14.5" style="68" customWidth="1"/>
    <col min="7" max="8" width="13.525" style="70" customWidth="1"/>
    <col min="9" max="9" width="13.675" style="70" customWidth="1"/>
    <col min="10" max="10" width="15.1416666666667" style="70" customWidth="1"/>
    <col min="11" max="11" width="9" style="70"/>
    <col min="12" max="12" width="14.2583333333333" style="68" customWidth="1"/>
    <col min="13" max="13" width="14.9916666666667" style="70" customWidth="1"/>
    <col min="14" max="14" width="19.4083333333333" style="70" customWidth="1"/>
    <col min="15" max="15" width="9" style="70"/>
    <col min="16" max="16" width="20" style="70" customWidth="1"/>
    <col min="17" max="17" width="19.9916666666667" style="70" customWidth="1"/>
    <col min="18" max="18" width="9" style="70"/>
    <col min="19" max="19" width="15.1416666666667" style="70" customWidth="1"/>
    <col min="20" max="20" width="13.8166666666667" style="70" customWidth="1"/>
    <col min="21" max="21" width="13.525" style="70" customWidth="1"/>
    <col min="22" max="22" width="9" style="70"/>
    <col min="23" max="23" width="14.7" style="70" customWidth="1"/>
    <col min="24" max="24" width="18.6666666666667" style="70" customWidth="1"/>
    <col min="25" max="25" width="13.525" style="70" customWidth="1"/>
    <col min="26" max="26" width="9" style="70"/>
    <col min="27" max="27" width="15.7333333333333" style="70" customWidth="1"/>
    <col min="28" max="16384" width="9" style="68"/>
  </cols>
  <sheetData>
    <row r="1" s="68" customFormat="1" ht="44" customHeight="1" spans="1:28">
      <c r="A1" s="12" t="s">
        <v>0</v>
      </c>
      <c r="B1" s="12"/>
      <c r="C1" s="12"/>
      <c r="D1" s="15"/>
      <c r="E1" s="15"/>
      <c r="F1" s="12"/>
      <c r="G1" s="15"/>
      <c r="H1" s="15"/>
      <c r="I1" s="15"/>
      <c r="J1" s="15"/>
      <c r="K1" s="15"/>
      <c r="L1" s="12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2"/>
    </row>
    <row r="2" s="69" customFormat="1" spans="1:28">
      <c r="A2" s="71" t="s">
        <v>1</v>
      </c>
      <c r="B2" s="71" t="s">
        <v>2</v>
      </c>
      <c r="C2" s="72" t="s">
        <v>3</v>
      </c>
      <c r="D2" s="18" t="s">
        <v>4</v>
      </c>
      <c r="E2" s="18" t="s">
        <v>5</v>
      </c>
      <c r="F2" s="73" t="s">
        <v>6</v>
      </c>
      <c r="G2" s="18" t="s">
        <v>7</v>
      </c>
      <c r="H2" s="18"/>
      <c r="I2" s="18"/>
      <c r="J2" s="18"/>
      <c r="K2" s="18"/>
      <c r="L2" s="72" t="s">
        <v>8</v>
      </c>
      <c r="M2" s="18" t="s">
        <v>9</v>
      </c>
      <c r="N2" s="18"/>
      <c r="O2" s="18"/>
      <c r="P2" s="18" t="s">
        <v>10</v>
      </c>
      <c r="Q2" s="18"/>
      <c r="R2" s="18"/>
      <c r="S2" s="18" t="s">
        <v>11</v>
      </c>
      <c r="T2" s="18"/>
      <c r="U2" s="18"/>
      <c r="V2" s="18"/>
      <c r="W2" s="18" t="s">
        <v>12</v>
      </c>
      <c r="X2" s="18"/>
      <c r="Y2" s="18"/>
      <c r="Z2" s="18"/>
      <c r="AA2" s="16" t="s">
        <v>13</v>
      </c>
      <c r="AB2" s="85" t="s">
        <v>14</v>
      </c>
    </row>
    <row r="3" s="69" customFormat="1" spans="1:28">
      <c r="A3" s="71"/>
      <c r="B3" s="71"/>
      <c r="C3" s="72"/>
      <c r="D3" s="18"/>
      <c r="E3" s="18"/>
      <c r="F3" s="73"/>
      <c r="G3" s="20" t="s">
        <v>15</v>
      </c>
      <c r="H3" s="20" t="s">
        <v>16</v>
      </c>
      <c r="I3" s="20"/>
      <c r="J3" s="20" t="s">
        <v>17</v>
      </c>
      <c r="K3" s="16" t="s">
        <v>18</v>
      </c>
      <c r="L3" s="72"/>
      <c r="M3" s="20" t="s">
        <v>19</v>
      </c>
      <c r="N3" s="20" t="s">
        <v>20</v>
      </c>
      <c r="O3" s="16" t="s">
        <v>21</v>
      </c>
      <c r="P3" s="20" t="s">
        <v>22</v>
      </c>
      <c r="Q3" s="20" t="s">
        <v>23</v>
      </c>
      <c r="R3" s="16" t="s">
        <v>24</v>
      </c>
      <c r="S3" s="20" t="s">
        <v>25</v>
      </c>
      <c r="T3" s="20" t="s">
        <v>26</v>
      </c>
      <c r="U3" s="20" t="s">
        <v>27</v>
      </c>
      <c r="V3" s="16" t="s">
        <v>28</v>
      </c>
      <c r="W3" s="20" t="s">
        <v>29</v>
      </c>
      <c r="X3" s="20" t="s">
        <v>30</v>
      </c>
      <c r="Y3" s="20" t="s">
        <v>31</v>
      </c>
      <c r="Z3" s="16" t="s">
        <v>32</v>
      </c>
      <c r="AA3" s="16"/>
      <c r="AB3" s="85"/>
    </row>
    <row r="4" s="69" customFormat="1" spans="1:28">
      <c r="A4" s="71"/>
      <c r="B4" s="71"/>
      <c r="C4" s="72"/>
      <c r="D4" s="18"/>
      <c r="E4" s="18"/>
      <c r="F4" s="73"/>
      <c r="G4" s="20"/>
      <c r="H4" s="20" t="s">
        <v>33</v>
      </c>
      <c r="I4" s="20" t="s">
        <v>34</v>
      </c>
      <c r="J4" s="20"/>
      <c r="K4" s="16"/>
      <c r="L4" s="72"/>
      <c r="M4" s="20"/>
      <c r="N4" s="20"/>
      <c r="O4" s="16"/>
      <c r="P4" s="20"/>
      <c r="Q4" s="20"/>
      <c r="R4" s="16"/>
      <c r="S4" s="20"/>
      <c r="T4" s="20"/>
      <c r="U4" s="20"/>
      <c r="V4" s="16"/>
      <c r="W4" s="20"/>
      <c r="X4" s="20"/>
      <c r="Y4" s="20"/>
      <c r="Z4" s="16"/>
      <c r="AA4" s="16"/>
      <c r="AB4" s="85"/>
    </row>
    <row r="5" s="69" customFormat="1" ht="20" customHeight="1" spans="1:28">
      <c r="A5" s="74" t="s">
        <v>35</v>
      </c>
      <c r="B5" s="74" t="s">
        <v>36</v>
      </c>
      <c r="C5" s="75">
        <v>202105070420</v>
      </c>
      <c r="D5" s="76">
        <v>4.419</v>
      </c>
      <c r="E5" s="76">
        <v>56.514</v>
      </c>
      <c r="F5" s="77">
        <v>1</v>
      </c>
      <c r="G5" s="78">
        <v>5.58</v>
      </c>
      <c r="H5" s="78">
        <v>1</v>
      </c>
      <c r="I5" s="78">
        <v>0.4</v>
      </c>
      <c r="J5" s="78">
        <v>0</v>
      </c>
      <c r="K5" s="78">
        <f>G5+H5+I5+J5</f>
        <v>6.98</v>
      </c>
      <c r="L5" s="85" t="str">
        <f>IF(K5&gt;=7,"优秀","良好")</f>
        <v>良好</v>
      </c>
      <c r="M5" s="78">
        <v>4.64</v>
      </c>
      <c r="N5" s="78">
        <v>3</v>
      </c>
      <c r="O5" s="78">
        <f>M5+N5</f>
        <v>7.64</v>
      </c>
      <c r="P5" s="78">
        <v>0.96</v>
      </c>
      <c r="Q5" s="78">
        <v>3</v>
      </c>
      <c r="R5" s="78">
        <f>P5+Q5</f>
        <v>3.96</v>
      </c>
      <c r="S5" s="78">
        <v>1.5578</v>
      </c>
      <c r="T5" s="78">
        <v>2.5</v>
      </c>
      <c r="U5" s="78">
        <v>0</v>
      </c>
      <c r="V5" s="78">
        <f>S5+T5+U5</f>
        <v>4.0578</v>
      </c>
      <c r="W5" s="78">
        <v>10.05</v>
      </c>
      <c r="X5" s="78">
        <v>0.5</v>
      </c>
      <c r="Y5" s="78">
        <v>2</v>
      </c>
      <c r="Z5" s="78">
        <v>12</v>
      </c>
      <c r="AA5" s="78">
        <f>E5+K5+O5+R5+V5+Z5</f>
        <v>91.1518</v>
      </c>
      <c r="AB5" s="27">
        <f>RANK(AA5,AA:AA)</f>
        <v>1</v>
      </c>
    </row>
    <row r="6" s="69" customFormat="1" ht="20" customHeight="1" spans="1:28">
      <c r="A6" s="79" t="s">
        <v>37</v>
      </c>
      <c r="B6" s="79" t="s">
        <v>38</v>
      </c>
      <c r="C6" s="80">
        <v>202105070530</v>
      </c>
      <c r="D6" s="33">
        <v>4.155</v>
      </c>
      <c r="E6" s="76">
        <v>54.93</v>
      </c>
      <c r="F6" s="77">
        <v>2</v>
      </c>
      <c r="G6" s="78">
        <v>5.5028</v>
      </c>
      <c r="H6" s="29">
        <v>1.2</v>
      </c>
      <c r="I6" s="29">
        <v>0</v>
      </c>
      <c r="J6" s="29">
        <v>0</v>
      </c>
      <c r="K6" s="78">
        <f>G6+H6+I6+J6</f>
        <v>6.7028</v>
      </c>
      <c r="L6" s="85" t="str">
        <f>IF(K6&gt;=7,"优秀","良好")</f>
        <v>良好</v>
      </c>
      <c r="M6" s="29">
        <v>4.18</v>
      </c>
      <c r="N6" s="29">
        <v>2</v>
      </c>
      <c r="O6" s="78">
        <f>M6+N6</f>
        <v>6.18</v>
      </c>
      <c r="P6" s="29">
        <v>0.94</v>
      </c>
      <c r="Q6" s="29">
        <v>2.85</v>
      </c>
      <c r="R6" s="78">
        <f>P6+Q6</f>
        <v>3.79</v>
      </c>
      <c r="S6" s="29">
        <v>1.705</v>
      </c>
      <c r="T6" s="29">
        <v>2.5</v>
      </c>
      <c r="U6" s="29">
        <v>0</v>
      </c>
      <c r="V6" s="78">
        <f>S6+T6+U6</f>
        <v>4.205</v>
      </c>
      <c r="W6" s="29">
        <v>1.8</v>
      </c>
      <c r="X6" s="29">
        <v>0</v>
      </c>
      <c r="Y6" s="29">
        <v>1.3</v>
      </c>
      <c r="Z6" s="29">
        <f>SUM(W6:Y6)</f>
        <v>3.1</v>
      </c>
      <c r="AA6" s="78">
        <f t="shared" ref="AA6:AA37" si="0">E6+K6+O6+R6+V6+Z6</f>
        <v>78.9078</v>
      </c>
      <c r="AB6" s="27">
        <f>RANK(AA6,AA:AA)</f>
        <v>4</v>
      </c>
    </row>
    <row r="7" s="69" customFormat="1" ht="20" customHeight="1" spans="1:28">
      <c r="A7" s="74" t="s">
        <v>39</v>
      </c>
      <c r="B7" s="81" t="s">
        <v>40</v>
      </c>
      <c r="C7" s="89" t="s">
        <v>41</v>
      </c>
      <c r="D7" s="76">
        <v>4.07</v>
      </c>
      <c r="E7" s="76">
        <v>54.42</v>
      </c>
      <c r="F7" s="77">
        <v>3</v>
      </c>
      <c r="G7" s="78">
        <v>5.5615</v>
      </c>
      <c r="H7" s="76">
        <v>1</v>
      </c>
      <c r="I7" s="76">
        <v>0.8</v>
      </c>
      <c r="J7" s="76">
        <v>0</v>
      </c>
      <c r="K7" s="78">
        <f>G7+H7+I7+J7</f>
        <v>7.3615</v>
      </c>
      <c r="L7" s="85" t="str">
        <f>IF(K7&gt;=7,"优秀","良好")</f>
        <v>优秀</v>
      </c>
      <c r="M7" s="76">
        <v>4.2</v>
      </c>
      <c r="N7" s="76">
        <v>0.4</v>
      </c>
      <c r="O7" s="78">
        <f>M7+N7</f>
        <v>4.6</v>
      </c>
      <c r="P7" s="76">
        <v>0.95</v>
      </c>
      <c r="Q7" s="76">
        <v>0</v>
      </c>
      <c r="R7" s="78">
        <f>P7+Q7</f>
        <v>0.95</v>
      </c>
      <c r="S7" s="78">
        <v>1.747</v>
      </c>
      <c r="T7" s="78">
        <v>2.5</v>
      </c>
      <c r="U7" s="78">
        <v>0</v>
      </c>
      <c r="V7" s="78">
        <f>S7+T7+U7</f>
        <v>4.247</v>
      </c>
      <c r="W7" s="76">
        <v>5.365</v>
      </c>
      <c r="X7" s="76">
        <v>0</v>
      </c>
      <c r="Y7" s="76">
        <v>1.4</v>
      </c>
      <c r="Z7" s="29">
        <f>SUM(W7:Y7)</f>
        <v>6.765</v>
      </c>
      <c r="AA7" s="78">
        <f t="shared" si="0"/>
        <v>78.3435</v>
      </c>
      <c r="AB7" s="27">
        <f>RANK(AA7,AA:AA)</f>
        <v>5</v>
      </c>
    </row>
    <row r="8" s="69" customFormat="1" ht="20" customHeight="1" spans="1:28">
      <c r="A8" s="74" t="s">
        <v>35</v>
      </c>
      <c r="B8" s="74" t="s">
        <v>42</v>
      </c>
      <c r="C8" s="75" t="s">
        <v>43</v>
      </c>
      <c r="D8" s="76">
        <v>4.07</v>
      </c>
      <c r="E8" s="76">
        <v>54.42</v>
      </c>
      <c r="F8" s="77">
        <v>4</v>
      </c>
      <c r="G8" s="78">
        <v>5.5886</v>
      </c>
      <c r="H8" s="78">
        <v>1</v>
      </c>
      <c r="I8" s="78">
        <v>0.6</v>
      </c>
      <c r="J8" s="78">
        <v>0</v>
      </c>
      <c r="K8" s="78">
        <f>G8+H8+I8+J8</f>
        <v>7.1886</v>
      </c>
      <c r="L8" s="85" t="str">
        <f>IF(K8&gt;=7,"优秀","良好")</f>
        <v>优秀</v>
      </c>
      <c r="M8" s="78">
        <v>4.6</v>
      </c>
      <c r="N8" s="78">
        <v>3</v>
      </c>
      <c r="O8" s="78">
        <f>M8+N8</f>
        <v>7.6</v>
      </c>
      <c r="P8" s="78">
        <v>0.96</v>
      </c>
      <c r="Q8" s="78">
        <v>0</v>
      </c>
      <c r="R8" s="78">
        <f>P8+Q8</f>
        <v>0.96</v>
      </c>
      <c r="S8" s="78">
        <v>1.6252</v>
      </c>
      <c r="T8" s="78">
        <v>1.24</v>
      </c>
      <c r="U8" s="78">
        <v>0</v>
      </c>
      <c r="V8" s="78">
        <f>S8+T8+U8</f>
        <v>2.8652</v>
      </c>
      <c r="W8" s="78">
        <v>3.95</v>
      </c>
      <c r="X8" s="78">
        <v>0.25</v>
      </c>
      <c r="Y8" s="78">
        <v>0.6</v>
      </c>
      <c r="Z8" s="29">
        <f>SUM(W8:Y8)</f>
        <v>4.8</v>
      </c>
      <c r="AA8" s="78">
        <f t="shared" si="0"/>
        <v>77.8338</v>
      </c>
      <c r="AB8" s="27">
        <f>RANK(AA8,AA:AA)</f>
        <v>6</v>
      </c>
    </row>
    <row r="9" s="69" customFormat="1" ht="20" customHeight="1" spans="1:28">
      <c r="A9" s="79" t="s">
        <v>37</v>
      </c>
      <c r="B9" s="27" t="s">
        <v>44</v>
      </c>
      <c r="C9" s="80">
        <v>202105070228</v>
      </c>
      <c r="D9" s="33">
        <v>3.997</v>
      </c>
      <c r="E9" s="76">
        <v>53.982</v>
      </c>
      <c r="F9" s="77">
        <v>5</v>
      </c>
      <c r="G9" s="78">
        <v>5.55426</v>
      </c>
      <c r="H9" s="29">
        <v>1.2</v>
      </c>
      <c r="I9" s="29">
        <v>0.4</v>
      </c>
      <c r="J9" s="29">
        <v>0</v>
      </c>
      <c r="K9" s="78">
        <f>G9+H9+I9+J9</f>
        <v>7.15426</v>
      </c>
      <c r="L9" s="85" t="str">
        <f>IF(K9&gt;=7,"优秀","良好")</f>
        <v>优秀</v>
      </c>
      <c r="M9" s="29">
        <v>4.05</v>
      </c>
      <c r="N9" s="29">
        <v>1.1</v>
      </c>
      <c r="O9" s="78">
        <f>M9+N9</f>
        <v>5.15</v>
      </c>
      <c r="P9" s="29">
        <v>0.85</v>
      </c>
      <c r="Q9" s="29">
        <v>0.2</v>
      </c>
      <c r="R9" s="78">
        <f>P9+Q9</f>
        <v>1.05</v>
      </c>
      <c r="S9" s="29">
        <v>1.5662</v>
      </c>
      <c r="T9" s="29">
        <v>2.5</v>
      </c>
      <c r="U9" s="29">
        <v>0</v>
      </c>
      <c r="V9" s="78">
        <f>S9+T9+U9</f>
        <v>4.0662</v>
      </c>
      <c r="W9" s="29">
        <v>5.75</v>
      </c>
      <c r="X9" s="29">
        <v>0</v>
      </c>
      <c r="Y9" s="29">
        <v>2</v>
      </c>
      <c r="Z9" s="29">
        <f>SUM(W9:Y9)</f>
        <v>7.75</v>
      </c>
      <c r="AA9" s="78">
        <f t="shared" si="0"/>
        <v>79.15246</v>
      </c>
      <c r="AB9" s="27">
        <f>RANK(AA9,AA:AA)</f>
        <v>3</v>
      </c>
    </row>
    <row r="10" s="69" customFormat="1" ht="20" customHeight="1" spans="1:28">
      <c r="A10" s="79" t="s">
        <v>37</v>
      </c>
      <c r="B10" s="79" t="s">
        <v>45</v>
      </c>
      <c r="C10" s="28">
        <v>202105070531</v>
      </c>
      <c r="D10" s="33">
        <v>3.941</v>
      </c>
      <c r="E10" s="76">
        <v>53.646</v>
      </c>
      <c r="F10" s="77">
        <v>6</v>
      </c>
      <c r="G10" s="78">
        <v>5.5028</v>
      </c>
      <c r="H10" s="29">
        <v>1.2</v>
      </c>
      <c r="I10" s="29">
        <v>0</v>
      </c>
      <c r="J10" s="29">
        <v>0</v>
      </c>
      <c r="K10" s="78">
        <f>G10+H10+I10+J10</f>
        <v>6.7028</v>
      </c>
      <c r="L10" s="85" t="str">
        <f>IF(K10&gt;=7,"优秀","良好")</f>
        <v>良好</v>
      </c>
      <c r="M10" s="29">
        <v>3.75</v>
      </c>
      <c r="N10" s="29">
        <v>0</v>
      </c>
      <c r="O10" s="78">
        <f>M10+N10</f>
        <v>3.75</v>
      </c>
      <c r="P10" s="29">
        <v>0.95</v>
      </c>
      <c r="Q10" s="29">
        <v>0.2</v>
      </c>
      <c r="R10" s="78">
        <f>P10+Q10</f>
        <v>1.15</v>
      </c>
      <c r="S10" s="29">
        <v>1.5662</v>
      </c>
      <c r="T10" s="29">
        <v>0</v>
      </c>
      <c r="U10" s="29">
        <v>0</v>
      </c>
      <c r="V10" s="78">
        <f>S10+T10+U10</f>
        <v>1.5662</v>
      </c>
      <c r="W10" s="29">
        <v>3.7</v>
      </c>
      <c r="X10" s="29">
        <v>0</v>
      </c>
      <c r="Y10" s="29">
        <v>0</v>
      </c>
      <c r="Z10" s="29">
        <f>SUM(W10:Y10)</f>
        <v>3.7</v>
      </c>
      <c r="AA10" s="78">
        <f t="shared" si="0"/>
        <v>70.515</v>
      </c>
      <c r="AB10" s="27">
        <f>RANK(AA10,AA:AA)</f>
        <v>16</v>
      </c>
    </row>
    <row r="11" s="69" customFormat="1" ht="20" customHeight="1" spans="1:28">
      <c r="A11" s="79" t="s">
        <v>37</v>
      </c>
      <c r="B11" s="27" t="s">
        <v>46</v>
      </c>
      <c r="C11" s="80">
        <v>202105070227</v>
      </c>
      <c r="D11" s="33">
        <v>3.888</v>
      </c>
      <c r="E11" s="76">
        <v>53.328</v>
      </c>
      <c r="F11" s="77">
        <v>7</v>
      </c>
      <c r="G11" s="78">
        <v>5.58</v>
      </c>
      <c r="H11" s="29">
        <v>1.2</v>
      </c>
      <c r="I11" s="29">
        <v>0.4</v>
      </c>
      <c r="J11" s="29">
        <v>0</v>
      </c>
      <c r="K11" s="78">
        <f>G11+H11+I11+J11</f>
        <v>7.18</v>
      </c>
      <c r="L11" s="85" t="str">
        <f>IF(K11&gt;=7,"优秀","良好")</f>
        <v>优秀</v>
      </c>
      <c r="M11" s="29">
        <v>3.85</v>
      </c>
      <c r="N11" s="29">
        <v>3</v>
      </c>
      <c r="O11" s="78">
        <f>M11+N11</f>
        <v>6.85</v>
      </c>
      <c r="P11" s="29">
        <v>2</v>
      </c>
      <c r="Q11" s="29">
        <v>3</v>
      </c>
      <c r="R11" s="78">
        <f>P11+Q11</f>
        <v>5</v>
      </c>
      <c r="S11" s="29">
        <v>1.56616</v>
      </c>
      <c r="T11" s="29">
        <v>2.5</v>
      </c>
      <c r="U11" s="29">
        <v>0</v>
      </c>
      <c r="V11" s="78">
        <f>S11+T11+U11</f>
        <v>4.06616</v>
      </c>
      <c r="W11" s="29">
        <v>11.795</v>
      </c>
      <c r="X11" s="29">
        <v>0</v>
      </c>
      <c r="Y11" s="29">
        <v>2.2</v>
      </c>
      <c r="Z11" s="29">
        <v>12</v>
      </c>
      <c r="AA11" s="78">
        <f t="shared" si="0"/>
        <v>88.42416</v>
      </c>
      <c r="AB11" s="27">
        <f>RANK(AA11,AA:AA)</f>
        <v>2</v>
      </c>
    </row>
    <row r="12" s="69" customFormat="1" ht="20" customHeight="1" spans="1:28">
      <c r="A12" s="74" t="s">
        <v>35</v>
      </c>
      <c r="B12" s="74" t="s">
        <v>47</v>
      </c>
      <c r="C12" s="75">
        <v>202105070101</v>
      </c>
      <c r="D12" s="76">
        <v>3.879</v>
      </c>
      <c r="E12" s="76">
        <f>(D12*10+50)*0.6</f>
        <v>53.274</v>
      </c>
      <c r="F12" s="77">
        <v>8</v>
      </c>
      <c r="G12" s="78">
        <v>5.5886</v>
      </c>
      <c r="H12" s="78">
        <v>1</v>
      </c>
      <c r="I12" s="78">
        <v>0.6</v>
      </c>
      <c r="J12" s="78">
        <v>0</v>
      </c>
      <c r="K12" s="78">
        <f>G12+H12+I12+J12</f>
        <v>7.1886</v>
      </c>
      <c r="L12" s="85" t="str">
        <f>IF(K12&gt;=7,"优秀","良好")</f>
        <v>优秀</v>
      </c>
      <c r="M12" s="78">
        <v>3.7</v>
      </c>
      <c r="N12" s="78">
        <v>3</v>
      </c>
      <c r="O12" s="78">
        <f>M12+N12</f>
        <v>6.7</v>
      </c>
      <c r="P12" s="78">
        <v>0.94</v>
      </c>
      <c r="Q12" s="78">
        <v>1</v>
      </c>
      <c r="R12" s="78">
        <f>P12+Q12</f>
        <v>1.94</v>
      </c>
      <c r="S12" s="78">
        <v>1.6367</v>
      </c>
      <c r="T12" s="78">
        <v>2.5</v>
      </c>
      <c r="U12" s="78">
        <v>0</v>
      </c>
      <c r="V12" s="78">
        <f>S12+T12+U12</f>
        <v>4.1367</v>
      </c>
      <c r="W12" s="78">
        <v>3.12</v>
      </c>
      <c r="X12" s="78">
        <v>0</v>
      </c>
      <c r="Y12" s="78">
        <v>1.3</v>
      </c>
      <c r="Z12" s="29">
        <f>SUM(W12:Y12)</f>
        <v>4.42</v>
      </c>
      <c r="AA12" s="78">
        <f t="shared" si="0"/>
        <v>77.6593</v>
      </c>
      <c r="AB12" s="27">
        <f>RANK(AA12,AA:AA)</f>
        <v>7</v>
      </c>
    </row>
    <row r="13" s="69" customFormat="1" ht="20" customHeight="1" spans="1:28">
      <c r="A13" s="74" t="s">
        <v>39</v>
      </c>
      <c r="B13" s="81" t="s">
        <v>48</v>
      </c>
      <c r="C13" s="75">
        <v>202105070301</v>
      </c>
      <c r="D13" s="76">
        <v>3.78</v>
      </c>
      <c r="E13" s="76">
        <v>52.68</v>
      </c>
      <c r="F13" s="77">
        <v>9</v>
      </c>
      <c r="G13" s="78">
        <v>5.5892</v>
      </c>
      <c r="H13" s="76">
        <v>1</v>
      </c>
      <c r="I13" s="76">
        <v>0.4</v>
      </c>
      <c r="J13" s="76">
        <v>0</v>
      </c>
      <c r="K13" s="78">
        <f>G13+H13+I13+J13</f>
        <v>6.9892</v>
      </c>
      <c r="L13" s="85" t="str">
        <f>IF(K13&gt;=7,"优秀","良好")</f>
        <v>良好</v>
      </c>
      <c r="M13" s="76">
        <v>3.9</v>
      </c>
      <c r="N13" s="76">
        <v>0.2</v>
      </c>
      <c r="O13" s="78">
        <f>M13+N13</f>
        <v>4.1</v>
      </c>
      <c r="P13" s="76">
        <v>0.95</v>
      </c>
      <c r="Q13" s="76">
        <v>0</v>
      </c>
      <c r="R13" s="78">
        <f>P13+Q13</f>
        <v>0.95</v>
      </c>
      <c r="S13" s="78">
        <v>1.613</v>
      </c>
      <c r="T13" s="78">
        <v>0</v>
      </c>
      <c r="U13" s="78">
        <v>0</v>
      </c>
      <c r="V13" s="78">
        <f>S13+T13+U13</f>
        <v>1.613</v>
      </c>
      <c r="W13" s="76">
        <v>2.4</v>
      </c>
      <c r="X13" s="76">
        <v>0</v>
      </c>
      <c r="Y13" s="76">
        <v>0.6</v>
      </c>
      <c r="Z13" s="29">
        <f>SUM(W13:Y13)</f>
        <v>3</v>
      </c>
      <c r="AA13" s="78">
        <f t="shared" si="0"/>
        <v>69.3322</v>
      </c>
      <c r="AB13" s="27">
        <f>RANK(AA13,AA:AA)</f>
        <v>17</v>
      </c>
    </row>
    <row r="14" s="69" customFormat="1" ht="20" customHeight="1" spans="1:28">
      <c r="A14" s="74" t="s">
        <v>35</v>
      </c>
      <c r="B14" s="74" t="s">
        <v>49</v>
      </c>
      <c r="C14" s="75">
        <v>202105070522</v>
      </c>
      <c r="D14" s="76">
        <v>3.711</v>
      </c>
      <c r="E14" s="76">
        <v>52.266</v>
      </c>
      <c r="F14" s="77">
        <v>10</v>
      </c>
      <c r="G14" s="78">
        <v>5.4943</v>
      </c>
      <c r="H14" s="78">
        <v>1</v>
      </c>
      <c r="I14" s="78">
        <v>0.4</v>
      </c>
      <c r="J14" s="78">
        <v>0</v>
      </c>
      <c r="K14" s="78">
        <f>G14+H14+I14+J14</f>
        <v>6.8943</v>
      </c>
      <c r="L14" s="85" t="str">
        <f>IF(K14&gt;=7,"优秀","良好")</f>
        <v>良好</v>
      </c>
      <c r="M14" s="78">
        <v>3.85</v>
      </c>
      <c r="N14" s="78">
        <v>2.1</v>
      </c>
      <c r="O14" s="78">
        <f>M14+N14</f>
        <v>5.95</v>
      </c>
      <c r="P14" s="78">
        <v>0.98</v>
      </c>
      <c r="Q14" s="78">
        <v>0.8</v>
      </c>
      <c r="R14" s="78">
        <f>P14+Q14</f>
        <v>1.78</v>
      </c>
      <c r="S14" s="78">
        <v>1.5933</v>
      </c>
      <c r="T14" s="78">
        <v>1.9</v>
      </c>
      <c r="U14" s="78">
        <v>0</v>
      </c>
      <c r="V14" s="78">
        <f>S14+T14+U14</f>
        <v>3.4933</v>
      </c>
      <c r="W14" s="78">
        <v>4</v>
      </c>
      <c r="X14" s="78">
        <v>0</v>
      </c>
      <c r="Y14" s="78">
        <v>1.5</v>
      </c>
      <c r="Z14" s="29">
        <f>SUM(W14:Y14)</f>
        <v>5.5</v>
      </c>
      <c r="AA14" s="78">
        <f t="shared" si="0"/>
        <v>75.8836</v>
      </c>
      <c r="AB14" s="27">
        <f>RANK(AA14,AA:AA)</f>
        <v>9</v>
      </c>
    </row>
    <row r="15" s="69" customFormat="1" ht="20" customHeight="1" spans="1:28">
      <c r="A15" s="74" t="s">
        <v>39</v>
      </c>
      <c r="B15" s="81" t="s">
        <v>50</v>
      </c>
      <c r="C15" s="89" t="s">
        <v>51</v>
      </c>
      <c r="D15" s="76">
        <v>3.7</v>
      </c>
      <c r="E15" s="76">
        <v>52.2</v>
      </c>
      <c r="F15" s="77">
        <v>11</v>
      </c>
      <c r="G15" s="78">
        <v>5.2754</v>
      </c>
      <c r="H15" s="76">
        <v>1</v>
      </c>
      <c r="I15" s="76">
        <v>0.4</v>
      </c>
      <c r="J15" s="76">
        <v>0</v>
      </c>
      <c r="K15" s="78">
        <f>G15+H15+I15+J15</f>
        <v>6.6754</v>
      </c>
      <c r="L15" s="85" t="str">
        <f>IF(K15&gt;=7,"优秀","良好")</f>
        <v>良好</v>
      </c>
      <c r="M15" s="76">
        <v>3</v>
      </c>
      <c r="N15" s="76">
        <v>0.2</v>
      </c>
      <c r="O15" s="78">
        <f>M15+N15</f>
        <v>3.2</v>
      </c>
      <c r="P15" s="76">
        <v>0.87</v>
      </c>
      <c r="Q15" s="76">
        <v>2.6</v>
      </c>
      <c r="R15" s="78">
        <f>P15+Q15</f>
        <v>3.47</v>
      </c>
      <c r="S15" s="78">
        <v>1.5653</v>
      </c>
      <c r="T15" s="78">
        <v>2.5</v>
      </c>
      <c r="U15" s="78">
        <v>0</v>
      </c>
      <c r="V15" s="78">
        <f>S15+T15+U15</f>
        <v>4.0653</v>
      </c>
      <c r="W15" s="76">
        <v>4.3</v>
      </c>
      <c r="X15" s="76">
        <v>0.25</v>
      </c>
      <c r="Y15" s="76">
        <v>1.3</v>
      </c>
      <c r="Z15" s="29">
        <f>SUM(W15:Y15)</f>
        <v>5.85</v>
      </c>
      <c r="AA15" s="78">
        <f t="shared" si="0"/>
        <v>75.4607</v>
      </c>
      <c r="AB15" s="27">
        <f>RANK(AA15,AA:AA)</f>
        <v>11</v>
      </c>
    </row>
    <row r="16" s="69" customFormat="1" ht="20" customHeight="1" spans="1:28">
      <c r="A16" s="74" t="s">
        <v>35</v>
      </c>
      <c r="B16" s="74" t="s">
        <v>52</v>
      </c>
      <c r="C16" s="75">
        <v>202105070532</v>
      </c>
      <c r="D16" s="76">
        <v>3.666</v>
      </c>
      <c r="E16" s="76">
        <v>51.996</v>
      </c>
      <c r="F16" s="77">
        <v>12</v>
      </c>
      <c r="G16" s="78">
        <v>5.3143</v>
      </c>
      <c r="H16" s="78">
        <v>1</v>
      </c>
      <c r="I16" s="78">
        <v>0</v>
      </c>
      <c r="J16" s="78">
        <v>0</v>
      </c>
      <c r="K16" s="78">
        <f>G16+H16+I16+J16</f>
        <v>6.3143</v>
      </c>
      <c r="L16" s="85" t="str">
        <f>IF(K16&gt;=7,"优秀","良好")</f>
        <v>良好</v>
      </c>
      <c r="M16" s="78">
        <v>3.21</v>
      </c>
      <c r="N16" s="78">
        <v>0</v>
      </c>
      <c r="O16" s="78">
        <f>M16+N16</f>
        <v>3.21</v>
      </c>
      <c r="P16" s="78">
        <v>0.95</v>
      </c>
      <c r="Q16" s="78">
        <v>0</v>
      </c>
      <c r="R16" s="78">
        <f>P16+Q16</f>
        <v>0.95</v>
      </c>
      <c r="S16" s="78">
        <v>1.62</v>
      </c>
      <c r="T16" s="78">
        <v>0.51</v>
      </c>
      <c r="U16" s="78">
        <v>0</v>
      </c>
      <c r="V16" s="78">
        <f>S16+T16+U16</f>
        <v>2.13</v>
      </c>
      <c r="W16" s="78">
        <v>1</v>
      </c>
      <c r="X16" s="78">
        <v>0</v>
      </c>
      <c r="Y16" s="78">
        <v>0.6</v>
      </c>
      <c r="Z16" s="29">
        <f>SUM(W16:Y16)</f>
        <v>1.6</v>
      </c>
      <c r="AA16" s="78">
        <f t="shared" si="0"/>
        <v>66.2003</v>
      </c>
      <c r="AB16" s="27">
        <f>RANK(AA16,AA:AA)</f>
        <v>25</v>
      </c>
    </row>
    <row r="17" s="69" customFormat="1" ht="20" customHeight="1" spans="1:28">
      <c r="A17" s="74" t="s">
        <v>39</v>
      </c>
      <c r="B17" s="81" t="s">
        <v>53</v>
      </c>
      <c r="C17" s="82" t="s">
        <v>54</v>
      </c>
      <c r="D17" s="76">
        <v>3.655</v>
      </c>
      <c r="E17" s="76">
        <v>51.93</v>
      </c>
      <c r="F17" s="77">
        <v>13</v>
      </c>
      <c r="G17" s="78">
        <v>5.57076</v>
      </c>
      <c r="H17" s="76">
        <v>1</v>
      </c>
      <c r="I17" s="76">
        <v>0</v>
      </c>
      <c r="J17" s="76">
        <v>0</v>
      </c>
      <c r="K17" s="78">
        <f>G17+H17+I17+J17</f>
        <v>6.57076</v>
      </c>
      <c r="L17" s="85" t="str">
        <f>IF(K17&gt;=7,"优秀","良好")</f>
        <v>良好</v>
      </c>
      <c r="M17" s="76">
        <v>3.55</v>
      </c>
      <c r="N17" s="76">
        <v>0</v>
      </c>
      <c r="O17" s="78">
        <f>M17+N17</f>
        <v>3.55</v>
      </c>
      <c r="P17" s="76">
        <v>0.95</v>
      </c>
      <c r="Q17" s="76">
        <v>0</v>
      </c>
      <c r="R17" s="78">
        <f>P17+Q17</f>
        <v>0.95</v>
      </c>
      <c r="S17" s="78">
        <v>1.7465</v>
      </c>
      <c r="T17" s="78">
        <v>2.48</v>
      </c>
      <c r="U17" s="78">
        <v>0</v>
      </c>
      <c r="V17" s="78">
        <f>S17+T17+U17</f>
        <v>4.2265</v>
      </c>
      <c r="W17" s="76">
        <v>0.1</v>
      </c>
      <c r="X17" s="76">
        <v>0</v>
      </c>
      <c r="Y17" s="76">
        <v>0.6</v>
      </c>
      <c r="Z17" s="29">
        <f>SUM(W17:Y17)</f>
        <v>0.7</v>
      </c>
      <c r="AA17" s="78">
        <f t="shared" si="0"/>
        <v>67.92726</v>
      </c>
      <c r="AB17" s="27">
        <f>RANK(AA17,AA:AA)</f>
        <v>21</v>
      </c>
    </row>
    <row r="18" s="69" customFormat="1" ht="20" customHeight="1" spans="1:28">
      <c r="A18" s="74" t="s">
        <v>35</v>
      </c>
      <c r="B18" s="74" t="s">
        <v>55</v>
      </c>
      <c r="C18" s="75">
        <v>202105070526</v>
      </c>
      <c r="D18" s="76">
        <v>3.584</v>
      </c>
      <c r="E18" s="76">
        <v>51.504</v>
      </c>
      <c r="F18" s="77">
        <v>14</v>
      </c>
      <c r="G18" s="78">
        <v>5.3313</v>
      </c>
      <c r="H18" s="78">
        <v>1</v>
      </c>
      <c r="I18" s="78">
        <v>0</v>
      </c>
      <c r="J18" s="78">
        <v>0</v>
      </c>
      <c r="K18" s="78">
        <f>G18+H18+I18+J18</f>
        <v>6.3313</v>
      </c>
      <c r="L18" s="85" t="str">
        <f>IF(K18&gt;=7,"优秀","良好")</f>
        <v>良好</v>
      </c>
      <c r="M18" s="78">
        <v>3.2</v>
      </c>
      <c r="N18" s="78">
        <v>0</v>
      </c>
      <c r="O18" s="78">
        <f>M18+N18</f>
        <v>3.2</v>
      </c>
      <c r="P18" s="78">
        <v>0.75</v>
      </c>
      <c r="Q18" s="78">
        <v>0</v>
      </c>
      <c r="R18" s="78">
        <f>P18+Q18</f>
        <v>0.75</v>
      </c>
      <c r="S18" s="78">
        <v>1.689</v>
      </c>
      <c r="T18" s="78">
        <v>0</v>
      </c>
      <c r="U18" s="78">
        <v>0</v>
      </c>
      <c r="V18" s="78">
        <f>S18+T18+U18</f>
        <v>1.689</v>
      </c>
      <c r="W18" s="78">
        <v>1</v>
      </c>
      <c r="X18" s="78">
        <v>0</v>
      </c>
      <c r="Y18" s="78">
        <v>0</v>
      </c>
      <c r="Z18" s="29">
        <f>SUM(W18:Y18)</f>
        <v>1</v>
      </c>
      <c r="AA18" s="78">
        <f t="shared" si="0"/>
        <v>64.4743</v>
      </c>
      <c r="AB18" s="27">
        <f>RANK(AA18,AA:AA)</f>
        <v>31</v>
      </c>
    </row>
    <row r="19" s="69" customFormat="1" ht="20" customHeight="1" spans="1:28">
      <c r="A19" s="74" t="s">
        <v>39</v>
      </c>
      <c r="B19" s="81" t="s">
        <v>56</v>
      </c>
      <c r="C19" s="89" t="s">
        <v>57</v>
      </c>
      <c r="D19" s="76">
        <v>3.566</v>
      </c>
      <c r="E19" s="76">
        <v>51.396</v>
      </c>
      <c r="F19" s="77">
        <v>15</v>
      </c>
      <c r="G19" s="78">
        <v>5.6261</v>
      </c>
      <c r="H19" s="76">
        <v>1</v>
      </c>
      <c r="I19" s="76">
        <v>0.8</v>
      </c>
      <c r="J19" s="76">
        <v>0</v>
      </c>
      <c r="K19" s="78">
        <f>G19+H19+I19+J19</f>
        <v>7.4261</v>
      </c>
      <c r="L19" s="85" t="str">
        <f>IF(K19&gt;=7,"优秀","良好")</f>
        <v>优秀</v>
      </c>
      <c r="M19" s="76">
        <v>3.65</v>
      </c>
      <c r="N19" s="76">
        <v>0</v>
      </c>
      <c r="O19" s="78">
        <f>M19+N19</f>
        <v>3.65</v>
      </c>
      <c r="P19" s="76">
        <v>0.95</v>
      </c>
      <c r="Q19" s="76">
        <v>0.2</v>
      </c>
      <c r="R19" s="78">
        <f>P19+Q19</f>
        <v>1.15</v>
      </c>
      <c r="S19" s="78">
        <v>1.5529</v>
      </c>
      <c r="T19" s="78">
        <v>0.84</v>
      </c>
      <c r="U19" s="78">
        <v>0</v>
      </c>
      <c r="V19" s="78">
        <f>S19+T19+U19</f>
        <v>2.3929</v>
      </c>
      <c r="W19" s="76">
        <v>4.15</v>
      </c>
      <c r="X19" s="76">
        <v>0</v>
      </c>
      <c r="Y19" s="76">
        <v>3.1</v>
      </c>
      <c r="Z19" s="29">
        <f>SUM(W19:Y19)</f>
        <v>7.25</v>
      </c>
      <c r="AA19" s="78">
        <f t="shared" si="0"/>
        <v>73.265</v>
      </c>
      <c r="AB19" s="27">
        <f>RANK(AA19,AA:AA)</f>
        <v>12</v>
      </c>
    </row>
    <row r="20" s="69" customFormat="1" ht="20" customHeight="1" spans="1:28">
      <c r="A20" s="74" t="s">
        <v>39</v>
      </c>
      <c r="B20" s="81" t="s">
        <v>58</v>
      </c>
      <c r="C20" s="75">
        <v>202105070328</v>
      </c>
      <c r="D20" s="76">
        <v>3.515</v>
      </c>
      <c r="E20" s="76">
        <v>51.09</v>
      </c>
      <c r="F20" s="77">
        <v>16</v>
      </c>
      <c r="G20" s="78">
        <v>5.4277</v>
      </c>
      <c r="H20" s="76">
        <v>1</v>
      </c>
      <c r="I20" s="76">
        <v>0</v>
      </c>
      <c r="J20" s="76">
        <v>0</v>
      </c>
      <c r="K20" s="78">
        <f>G20+H20+I20+J20</f>
        <v>6.4277</v>
      </c>
      <c r="L20" s="85" t="str">
        <f>IF(K20&gt;=7,"优秀","良好")</f>
        <v>良好</v>
      </c>
      <c r="M20" s="76">
        <v>3.95</v>
      </c>
      <c r="N20" s="76">
        <v>0</v>
      </c>
      <c r="O20" s="78">
        <f>M20+N20</f>
        <v>3.95</v>
      </c>
      <c r="P20" s="76">
        <v>0.85</v>
      </c>
      <c r="Q20" s="76">
        <v>0</v>
      </c>
      <c r="R20" s="78">
        <f>P20+Q20</f>
        <v>0.85</v>
      </c>
      <c r="S20" s="78">
        <v>1.8477</v>
      </c>
      <c r="T20" s="78">
        <v>1</v>
      </c>
      <c r="U20" s="78">
        <v>0</v>
      </c>
      <c r="V20" s="78">
        <f>S20+T20+U20</f>
        <v>2.8477</v>
      </c>
      <c r="W20" s="76">
        <v>0.6</v>
      </c>
      <c r="X20" s="76">
        <v>0.25</v>
      </c>
      <c r="Y20" s="76">
        <v>0</v>
      </c>
      <c r="Z20" s="29">
        <f>SUM(W20:Y20)</f>
        <v>0.85</v>
      </c>
      <c r="AA20" s="78">
        <f t="shared" si="0"/>
        <v>66.0154</v>
      </c>
      <c r="AB20" s="27">
        <f>RANK(AA20,AA:AA)</f>
        <v>28</v>
      </c>
    </row>
    <row r="21" s="69" customFormat="1" ht="20" customHeight="1" spans="1:28">
      <c r="A21" s="79" t="s">
        <v>37</v>
      </c>
      <c r="B21" s="79" t="s">
        <v>59</v>
      </c>
      <c r="C21" s="80">
        <v>202105070233</v>
      </c>
      <c r="D21" s="33">
        <v>3.508</v>
      </c>
      <c r="E21" s="76">
        <v>51.048</v>
      </c>
      <c r="F21" s="77">
        <v>17</v>
      </c>
      <c r="G21" s="78">
        <v>5.5672</v>
      </c>
      <c r="H21" s="29">
        <v>1.2</v>
      </c>
      <c r="I21" s="29">
        <v>0.6</v>
      </c>
      <c r="J21" s="29">
        <v>0</v>
      </c>
      <c r="K21" s="78">
        <f>G21+H21+I21+J21</f>
        <v>7.3672</v>
      </c>
      <c r="L21" s="85" t="str">
        <f>IF(K21&gt;=7,"优秀","良好")</f>
        <v>优秀</v>
      </c>
      <c r="M21" s="29">
        <v>3.07</v>
      </c>
      <c r="N21" s="29">
        <v>0</v>
      </c>
      <c r="O21" s="78">
        <f>M21+N21</f>
        <v>3.07</v>
      </c>
      <c r="P21" s="29">
        <v>0.85</v>
      </c>
      <c r="Q21" s="29">
        <v>0.2</v>
      </c>
      <c r="R21" s="78">
        <f>P21+Q21</f>
        <v>1.05</v>
      </c>
      <c r="S21" s="29">
        <v>1.5263</v>
      </c>
      <c r="T21" s="29">
        <v>0</v>
      </c>
      <c r="U21" s="29">
        <v>0</v>
      </c>
      <c r="V21" s="78">
        <f>S21+T21+U21</f>
        <v>1.5263</v>
      </c>
      <c r="W21" s="29">
        <v>0.2</v>
      </c>
      <c r="X21" s="29">
        <v>0</v>
      </c>
      <c r="Y21" s="29">
        <v>2</v>
      </c>
      <c r="Z21" s="29">
        <f>SUM(W21:Y21)</f>
        <v>2.2</v>
      </c>
      <c r="AA21" s="78">
        <f t="shared" si="0"/>
        <v>66.2615</v>
      </c>
      <c r="AB21" s="27">
        <f>RANK(AA21,AA:AA)</f>
        <v>24</v>
      </c>
    </row>
    <row r="22" s="69" customFormat="1" ht="20" customHeight="1" spans="1:28">
      <c r="A22" s="79" t="s">
        <v>37</v>
      </c>
      <c r="B22" s="27" t="s">
        <v>60</v>
      </c>
      <c r="C22" s="80">
        <v>202105070223</v>
      </c>
      <c r="D22" s="33">
        <v>3.506</v>
      </c>
      <c r="E22" s="76">
        <v>51.036</v>
      </c>
      <c r="F22" s="77">
        <v>18</v>
      </c>
      <c r="G22" s="78">
        <v>5.365747</v>
      </c>
      <c r="H22" s="29">
        <v>1.2</v>
      </c>
      <c r="I22" s="29">
        <v>1</v>
      </c>
      <c r="J22" s="29">
        <v>0</v>
      </c>
      <c r="K22" s="78">
        <f>G22+H22+I22+J22</f>
        <v>7.565747</v>
      </c>
      <c r="L22" s="85" t="str">
        <f>IF(K22&gt;=7,"优秀","良好")</f>
        <v>优秀</v>
      </c>
      <c r="M22" s="29">
        <v>4.2</v>
      </c>
      <c r="N22" s="29">
        <v>0.4</v>
      </c>
      <c r="O22" s="78">
        <f>M22+N22</f>
        <v>4.6</v>
      </c>
      <c r="P22" s="29">
        <v>0.95</v>
      </c>
      <c r="Q22" s="29">
        <v>0</v>
      </c>
      <c r="R22" s="78">
        <f>P22+Q22</f>
        <v>0.95</v>
      </c>
      <c r="S22" s="29">
        <v>1.611</v>
      </c>
      <c r="T22" s="29">
        <v>2.5</v>
      </c>
      <c r="U22" s="29">
        <v>0</v>
      </c>
      <c r="V22" s="78">
        <f>S22+T22+U22</f>
        <v>4.111</v>
      </c>
      <c r="W22" s="29">
        <v>1.3</v>
      </c>
      <c r="X22" s="29">
        <v>0</v>
      </c>
      <c r="Y22" s="29">
        <v>1.2</v>
      </c>
      <c r="Z22" s="29">
        <f>SUM(W22:Y22)</f>
        <v>2.5</v>
      </c>
      <c r="AA22" s="78">
        <f t="shared" si="0"/>
        <v>70.762747</v>
      </c>
      <c r="AB22" s="27">
        <f>RANK(AA22,AA:AA)</f>
        <v>15</v>
      </c>
    </row>
    <row r="23" s="69" customFormat="1" ht="20" customHeight="1" spans="1:28">
      <c r="A23" s="74" t="s">
        <v>35</v>
      </c>
      <c r="B23" s="74" t="s">
        <v>61</v>
      </c>
      <c r="C23" s="75">
        <v>202105070405</v>
      </c>
      <c r="D23" s="76">
        <v>3.456</v>
      </c>
      <c r="E23" s="76">
        <v>50.736</v>
      </c>
      <c r="F23" s="77">
        <v>19</v>
      </c>
      <c r="G23" s="78">
        <v>5.2714</v>
      </c>
      <c r="H23" s="78">
        <v>1</v>
      </c>
      <c r="I23" s="78">
        <v>0</v>
      </c>
      <c r="J23" s="78">
        <v>0</v>
      </c>
      <c r="K23" s="78">
        <f>G23+H23+I23+J23</f>
        <v>6.2714</v>
      </c>
      <c r="L23" s="85" t="str">
        <f>IF(K23&gt;=7,"优秀","良好")</f>
        <v>良好</v>
      </c>
      <c r="M23" s="78">
        <v>4.15</v>
      </c>
      <c r="N23" s="78">
        <v>1.9</v>
      </c>
      <c r="O23" s="78">
        <f>M23+N23</f>
        <v>6.05</v>
      </c>
      <c r="P23" s="78">
        <v>0.85</v>
      </c>
      <c r="Q23" s="78">
        <v>2.3</v>
      </c>
      <c r="R23" s="78">
        <f>P23+Q23</f>
        <v>3.15</v>
      </c>
      <c r="S23" s="78">
        <v>1.578</v>
      </c>
      <c r="T23" s="78">
        <v>2.61</v>
      </c>
      <c r="U23" s="78">
        <v>0</v>
      </c>
      <c r="V23" s="78">
        <f>S23+T23+U23</f>
        <v>4.188</v>
      </c>
      <c r="W23" s="78">
        <v>3.7</v>
      </c>
      <c r="X23" s="78">
        <v>0</v>
      </c>
      <c r="Y23" s="78">
        <v>1.7</v>
      </c>
      <c r="Z23" s="29">
        <f>SUM(W23:Y23)</f>
        <v>5.4</v>
      </c>
      <c r="AA23" s="78">
        <f t="shared" si="0"/>
        <v>75.7954</v>
      </c>
      <c r="AB23" s="27">
        <f>RANK(AA23,AA:AA)</f>
        <v>10</v>
      </c>
    </row>
    <row r="24" s="69" customFormat="1" ht="20" customHeight="1" spans="1:28">
      <c r="A24" s="74" t="s">
        <v>39</v>
      </c>
      <c r="B24" s="83" t="s">
        <v>62</v>
      </c>
      <c r="C24" s="89" t="s">
        <v>63</v>
      </c>
      <c r="D24" s="84">
        <v>3.388</v>
      </c>
      <c r="E24" s="76">
        <v>50.328</v>
      </c>
      <c r="F24" s="77">
        <v>20</v>
      </c>
      <c r="G24" s="78">
        <v>5.2292</v>
      </c>
      <c r="H24" s="84">
        <v>1</v>
      </c>
      <c r="I24" s="84">
        <v>0</v>
      </c>
      <c r="J24" s="84">
        <v>0</v>
      </c>
      <c r="K24" s="78">
        <f>G24+H24+I24+J24</f>
        <v>6.2292</v>
      </c>
      <c r="L24" s="85" t="str">
        <f>IF(K24&gt;=7,"优秀","良好")</f>
        <v>良好</v>
      </c>
      <c r="M24" s="84">
        <v>3.01</v>
      </c>
      <c r="N24" s="84">
        <v>0</v>
      </c>
      <c r="O24" s="78">
        <f>M24+N24</f>
        <v>3.01</v>
      </c>
      <c r="P24" s="84">
        <v>0.82</v>
      </c>
      <c r="Q24" s="84">
        <v>0</v>
      </c>
      <c r="R24" s="78">
        <f>P24+Q24</f>
        <v>0.82</v>
      </c>
      <c r="S24" s="86">
        <v>1.556</v>
      </c>
      <c r="T24" s="86">
        <v>0.8</v>
      </c>
      <c r="U24" s="86">
        <v>0</v>
      </c>
      <c r="V24" s="78">
        <f>S24+T24+U24</f>
        <v>2.356</v>
      </c>
      <c r="W24" s="84">
        <v>1</v>
      </c>
      <c r="X24" s="84">
        <v>0.25</v>
      </c>
      <c r="Y24" s="84">
        <v>0.3</v>
      </c>
      <c r="Z24" s="29">
        <f>SUM(W24:Y24)</f>
        <v>1.55</v>
      </c>
      <c r="AA24" s="78">
        <f t="shared" si="0"/>
        <v>64.2932</v>
      </c>
      <c r="AB24" s="27">
        <f>RANK(AA24,AA:AA)</f>
        <v>33</v>
      </c>
    </row>
    <row r="25" s="69" customFormat="1" ht="20" customHeight="1" spans="1:28">
      <c r="A25" s="79" t="s">
        <v>37</v>
      </c>
      <c r="B25" s="79" t="s">
        <v>64</v>
      </c>
      <c r="C25" s="80">
        <v>202105070210</v>
      </c>
      <c r="D25" s="33">
        <v>3.383</v>
      </c>
      <c r="E25" s="76">
        <v>50.298</v>
      </c>
      <c r="F25" s="77">
        <v>21</v>
      </c>
      <c r="G25" s="78">
        <v>5.2972</v>
      </c>
      <c r="H25" s="29">
        <v>1.2</v>
      </c>
      <c r="I25" s="29">
        <v>0</v>
      </c>
      <c r="J25" s="29">
        <v>0</v>
      </c>
      <c r="K25" s="78">
        <f>G25+H25+I25+J25</f>
        <v>6.4972</v>
      </c>
      <c r="L25" s="85" t="str">
        <f>IF(K25&gt;=7,"优秀","良好")</f>
        <v>良好</v>
      </c>
      <c r="M25" s="29">
        <v>4.1</v>
      </c>
      <c r="N25" s="29">
        <v>3</v>
      </c>
      <c r="O25" s="78">
        <f>M25+N25</f>
        <v>7.1</v>
      </c>
      <c r="P25" s="29">
        <v>1.1</v>
      </c>
      <c r="Q25" s="29">
        <v>1.4</v>
      </c>
      <c r="R25" s="78">
        <f>P25+Q25</f>
        <v>2.5</v>
      </c>
      <c r="S25" s="29">
        <v>1.7956</v>
      </c>
      <c r="T25" s="29">
        <v>1.5</v>
      </c>
      <c r="U25" s="29">
        <v>0</v>
      </c>
      <c r="V25" s="78">
        <f>S25+T25+U25</f>
        <v>3.2956</v>
      </c>
      <c r="W25" s="29">
        <v>3.1</v>
      </c>
      <c r="X25" s="29">
        <v>0</v>
      </c>
      <c r="Y25" s="29">
        <v>0</v>
      </c>
      <c r="Z25" s="29">
        <f>SUM(W25:Y25)</f>
        <v>3.1</v>
      </c>
      <c r="AA25" s="78">
        <f t="shared" si="0"/>
        <v>72.7908</v>
      </c>
      <c r="AB25" s="27">
        <f>RANK(AA25,AA:AA)</f>
        <v>13</v>
      </c>
    </row>
    <row r="26" s="69" customFormat="1" ht="20" customHeight="1" spans="1:28">
      <c r="A26" s="74" t="s">
        <v>39</v>
      </c>
      <c r="B26" s="81" t="s">
        <v>65</v>
      </c>
      <c r="C26" s="89" t="s">
        <v>66</v>
      </c>
      <c r="D26" s="76">
        <v>3.372</v>
      </c>
      <c r="E26" s="76">
        <v>50.232</v>
      </c>
      <c r="F26" s="77">
        <v>22</v>
      </c>
      <c r="G26" s="78">
        <v>5.4877</v>
      </c>
      <c r="H26" s="76">
        <v>1</v>
      </c>
      <c r="I26" s="76">
        <v>1.2</v>
      </c>
      <c r="J26" s="76">
        <v>0</v>
      </c>
      <c r="K26" s="78">
        <f>G26+H26+I26+J26</f>
        <v>7.6877</v>
      </c>
      <c r="L26" s="85" t="str">
        <f>IF(K26&gt;=7,"优秀","良好")</f>
        <v>优秀</v>
      </c>
      <c r="M26" s="76">
        <v>3.1</v>
      </c>
      <c r="N26" s="76">
        <v>0.2</v>
      </c>
      <c r="O26" s="78">
        <f>M26+N26</f>
        <v>3.3</v>
      </c>
      <c r="P26" s="76">
        <v>0.95</v>
      </c>
      <c r="Q26" s="76">
        <v>0</v>
      </c>
      <c r="R26" s="78">
        <f>P26+Q26</f>
        <v>0.95</v>
      </c>
      <c r="S26" s="78">
        <v>1.7403</v>
      </c>
      <c r="T26" s="78">
        <v>2.5</v>
      </c>
      <c r="U26" s="78">
        <v>0</v>
      </c>
      <c r="V26" s="78">
        <f>S26+T26+U26</f>
        <v>4.2403</v>
      </c>
      <c r="W26" s="76">
        <v>1</v>
      </c>
      <c r="X26" s="76">
        <v>0</v>
      </c>
      <c r="Y26" s="76">
        <v>0</v>
      </c>
      <c r="Z26" s="29">
        <f>SUM(W26:Y26)</f>
        <v>1</v>
      </c>
      <c r="AA26" s="78">
        <f t="shared" si="0"/>
        <v>67.41</v>
      </c>
      <c r="AB26" s="27">
        <f>RANK(AA26,AA:AA)</f>
        <v>22</v>
      </c>
    </row>
    <row r="27" s="69" customFormat="1" ht="20" customHeight="1" spans="1:28">
      <c r="A27" s="74" t="s">
        <v>35</v>
      </c>
      <c r="B27" s="74" t="s">
        <v>67</v>
      </c>
      <c r="C27" s="75" t="s">
        <v>68</v>
      </c>
      <c r="D27" s="76">
        <v>3.325</v>
      </c>
      <c r="E27" s="76">
        <f>(3.325*10+50)*0.6</f>
        <v>49.95</v>
      </c>
      <c r="F27" s="77">
        <v>23</v>
      </c>
      <c r="G27" s="78">
        <f>9.3286*0.6</f>
        <v>5.59716</v>
      </c>
      <c r="H27" s="78">
        <v>1</v>
      </c>
      <c r="I27" s="78">
        <v>0.4</v>
      </c>
      <c r="J27" s="78">
        <v>0</v>
      </c>
      <c r="K27" s="78">
        <f>G27+H27+I27+J27</f>
        <v>6.99716</v>
      </c>
      <c r="L27" s="85" t="str">
        <f>IF(K27&gt;=7,"优秀","良好")</f>
        <v>良好</v>
      </c>
      <c r="M27" s="78">
        <f>78/20</f>
        <v>3.9</v>
      </c>
      <c r="N27" s="78">
        <v>0.6</v>
      </c>
      <c r="O27" s="78">
        <f>M27+N27</f>
        <v>4.5</v>
      </c>
      <c r="P27" s="78">
        <v>0.88</v>
      </c>
      <c r="Q27" s="78">
        <v>0</v>
      </c>
      <c r="R27" s="78">
        <f>P27+Q27</f>
        <v>0.88</v>
      </c>
      <c r="S27" s="78">
        <f>80.072*0.02</f>
        <v>1.60144</v>
      </c>
      <c r="T27" s="78">
        <v>1.35</v>
      </c>
      <c r="U27" s="78">
        <v>0</v>
      </c>
      <c r="V27" s="78">
        <f>S27+T27+U27</f>
        <v>2.95144</v>
      </c>
      <c r="W27" s="78">
        <f>2*0.5+1+0.1+0.1</f>
        <v>2.2</v>
      </c>
      <c r="X27" s="78">
        <v>0</v>
      </c>
      <c r="Y27" s="78">
        <v>1.2</v>
      </c>
      <c r="Z27" s="29">
        <f>SUM(W27:Y27)</f>
        <v>3.4</v>
      </c>
      <c r="AA27" s="78">
        <f t="shared" si="0"/>
        <v>68.6786</v>
      </c>
      <c r="AB27" s="27">
        <f>RANK(AA27,AA:AA)</f>
        <v>18</v>
      </c>
    </row>
    <row r="28" s="69" customFormat="1" ht="20" customHeight="1" spans="1:28">
      <c r="A28" s="74" t="s">
        <v>35</v>
      </c>
      <c r="B28" s="74" t="s">
        <v>69</v>
      </c>
      <c r="C28" s="75" t="s">
        <v>70</v>
      </c>
      <c r="D28" s="76">
        <v>3.312</v>
      </c>
      <c r="E28" s="76">
        <v>49.872</v>
      </c>
      <c r="F28" s="77">
        <v>24</v>
      </c>
      <c r="G28" s="78">
        <v>5.2543</v>
      </c>
      <c r="H28" s="78">
        <v>1</v>
      </c>
      <c r="I28" s="78">
        <v>0.2</v>
      </c>
      <c r="J28" s="78">
        <v>0</v>
      </c>
      <c r="K28" s="78">
        <f>G28+H28+I28+J28</f>
        <v>6.4543</v>
      </c>
      <c r="L28" s="85" t="str">
        <f>IF(K28&gt;=7,"优秀","良好")</f>
        <v>良好</v>
      </c>
      <c r="M28" s="78">
        <v>4.32</v>
      </c>
      <c r="N28" s="78">
        <v>0</v>
      </c>
      <c r="O28" s="78">
        <f>M28+N28</f>
        <v>4.32</v>
      </c>
      <c r="P28" s="78">
        <v>0.86</v>
      </c>
      <c r="Q28" s="78">
        <v>0.2</v>
      </c>
      <c r="R28" s="78">
        <f>P28+Q28</f>
        <v>1.06</v>
      </c>
      <c r="S28" s="78">
        <v>1.604</v>
      </c>
      <c r="T28" s="78">
        <v>0</v>
      </c>
      <c r="U28" s="78">
        <v>0</v>
      </c>
      <c r="V28" s="78">
        <f>S28+T28+U28</f>
        <v>1.604</v>
      </c>
      <c r="W28" s="78">
        <v>1</v>
      </c>
      <c r="X28" s="78">
        <v>0</v>
      </c>
      <c r="Y28" s="78">
        <v>0</v>
      </c>
      <c r="Z28" s="29">
        <f>SUM(W28:Y28)</f>
        <v>1</v>
      </c>
      <c r="AA28" s="78">
        <f t="shared" si="0"/>
        <v>64.3103</v>
      </c>
      <c r="AB28" s="27">
        <f>RANK(AA28,AA:AA)</f>
        <v>32</v>
      </c>
    </row>
    <row r="29" s="69" customFormat="1" ht="20" customHeight="1" spans="1:28">
      <c r="A29" s="79" t="s">
        <v>37</v>
      </c>
      <c r="B29" s="79" t="s">
        <v>71</v>
      </c>
      <c r="C29" s="80">
        <v>202105070209</v>
      </c>
      <c r="D29" s="33">
        <v>3.293</v>
      </c>
      <c r="E29" s="76">
        <v>49.758</v>
      </c>
      <c r="F29" s="77">
        <v>25</v>
      </c>
      <c r="G29" s="78">
        <v>5.5886</v>
      </c>
      <c r="H29" s="29">
        <v>1.2</v>
      </c>
      <c r="I29" s="29">
        <v>1</v>
      </c>
      <c r="J29" s="29">
        <v>0</v>
      </c>
      <c r="K29" s="78">
        <f>G29+H29+I29+J29</f>
        <v>7.7886</v>
      </c>
      <c r="L29" s="85" t="str">
        <f>IF(K29&gt;=7,"优秀","良好")</f>
        <v>优秀</v>
      </c>
      <c r="M29" s="29">
        <v>4.2</v>
      </c>
      <c r="N29" s="29">
        <v>0</v>
      </c>
      <c r="O29" s="78">
        <f>M29+N29</f>
        <v>4.2</v>
      </c>
      <c r="P29" s="29">
        <v>0.97</v>
      </c>
      <c r="Q29" s="29">
        <v>0.6</v>
      </c>
      <c r="R29" s="78">
        <f>P29+Q29</f>
        <v>1.57</v>
      </c>
      <c r="S29" s="29">
        <v>1.6081</v>
      </c>
      <c r="T29" s="29">
        <v>2.5</v>
      </c>
      <c r="U29" s="29">
        <v>0</v>
      </c>
      <c r="V29" s="78">
        <f>S29+T29+U29</f>
        <v>4.1081</v>
      </c>
      <c r="W29" s="29">
        <v>1.6</v>
      </c>
      <c r="X29" s="29">
        <v>0</v>
      </c>
      <c r="Y29" s="29">
        <v>2.5</v>
      </c>
      <c r="Z29" s="29">
        <f>SUM(W29:Y29)</f>
        <v>4.1</v>
      </c>
      <c r="AA29" s="78">
        <f t="shared" si="0"/>
        <v>71.5247</v>
      </c>
      <c r="AB29" s="27">
        <f>RANK(AA29,AA:AA)</f>
        <v>14</v>
      </c>
    </row>
    <row r="30" s="69" customFormat="1" ht="20" customHeight="1" spans="1:28">
      <c r="A30" s="74" t="s">
        <v>39</v>
      </c>
      <c r="B30" s="81" t="s">
        <v>72</v>
      </c>
      <c r="C30" s="89" t="s">
        <v>73</v>
      </c>
      <c r="D30" s="76">
        <v>3.258</v>
      </c>
      <c r="E30" s="76">
        <v>49.548</v>
      </c>
      <c r="F30" s="77">
        <v>26</v>
      </c>
      <c r="G30" s="78">
        <v>5.2846</v>
      </c>
      <c r="H30" s="76">
        <v>1</v>
      </c>
      <c r="I30" s="76">
        <v>0</v>
      </c>
      <c r="J30" s="76">
        <v>0</v>
      </c>
      <c r="K30" s="78">
        <f>G30+H30+I30+J30</f>
        <v>6.2846</v>
      </c>
      <c r="L30" s="85" t="str">
        <f>IF(K30&gt;=7,"优秀","良好")</f>
        <v>良好</v>
      </c>
      <c r="M30" s="76">
        <v>3.93</v>
      </c>
      <c r="N30" s="76">
        <v>0</v>
      </c>
      <c r="O30" s="78">
        <f>M30+N30</f>
        <v>3.93</v>
      </c>
      <c r="P30" s="76">
        <v>0.95</v>
      </c>
      <c r="Q30" s="76">
        <v>0</v>
      </c>
      <c r="R30" s="78">
        <f>P30+Q30</f>
        <v>0.95</v>
      </c>
      <c r="S30" s="78">
        <v>1.56</v>
      </c>
      <c r="T30" s="78">
        <v>0.5</v>
      </c>
      <c r="U30" s="78">
        <v>0</v>
      </c>
      <c r="V30" s="78">
        <f>S30+T30+U30</f>
        <v>2.06</v>
      </c>
      <c r="W30" s="76">
        <v>2.15</v>
      </c>
      <c r="X30" s="76">
        <v>0</v>
      </c>
      <c r="Y30" s="76">
        <v>0</v>
      </c>
      <c r="Z30" s="29">
        <f>SUM(W30:Y30)</f>
        <v>2.15</v>
      </c>
      <c r="AA30" s="78">
        <f t="shared" si="0"/>
        <v>64.9226</v>
      </c>
      <c r="AB30" s="27">
        <f>RANK(AA30,AA:AA)</f>
        <v>29</v>
      </c>
    </row>
    <row r="31" s="69" customFormat="1" ht="20" customHeight="1" spans="1:28">
      <c r="A31" s="79" t="s">
        <v>37</v>
      </c>
      <c r="B31" s="27" t="s">
        <v>74</v>
      </c>
      <c r="C31" s="80">
        <v>202105070219</v>
      </c>
      <c r="D31" s="33">
        <v>3.257</v>
      </c>
      <c r="E31" s="76">
        <v>49.542</v>
      </c>
      <c r="F31" s="77">
        <v>27</v>
      </c>
      <c r="G31" s="78">
        <v>5.60574</v>
      </c>
      <c r="H31" s="29">
        <v>1.2</v>
      </c>
      <c r="I31" s="29">
        <v>0.4</v>
      </c>
      <c r="J31" s="29">
        <v>0</v>
      </c>
      <c r="K31" s="78">
        <f>G31+H31+I31+J31</f>
        <v>7.20574</v>
      </c>
      <c r="L31" s="85" t="str">
        <f>IF(K31&gt;=7,"优秀","良好")</f>
        <v>优秀</v>
      </c>
      <c r="M31" s="29">
        <v>3.85</v>
      </c>
      <c r="N31" s="29">
        <v>1.6</v>
      </c>
      <c r="O31" s="78">
        <f>M31+N31</f>
        <v>5.45</v>
      </c>
      <c r="P31" s="29">
        <v>0.98</v>
      </c>
      <c r="Q31" s="29">
        <v>0.8</v>
      </c>
      <c r="R31" s="78">
        <f>P31+Q31</f>
        <v>1.78</v>
      </c>
      <c r="S31" s="29">
        <v>1.60812</v>
      </c>
      <c r="T31" s="29">
        <v>1.59</v>
      </c>
      <c r="U31" s="29">
        <v>0</v>
      </c>
      <c r="V31" s="78">
        <f>S31+T31+U31</f>
        <v>3.19812</v>
      </c>
      <c r="W31" s="29">
        <v>7.1</v>
      </c>
      <c r="X31" s="29">
        <v>0.5</v>
      </c>
      <c r="Y31" s="29">
        <v>1.5</v>
      </c>
      <c r="Z31" s="29">
        <f>SUM(W31:Y31)</f>
        <v>9.1</v>
      </c>
      <c r="AA31" s="78">
        <f t="shared" si="0"/>
        <v>76.27586</v>
      </c>
      <c r="AB31" s="27">
        <f>RANK(AA31,AA:AA)</f>
        <v>8</v>
      </c>
    </row>
    <row r="32" s="69" customFormat="1" ht="20" customHeight="1" spans="1:28">
      <c r="A32" s="74" t="s">
        <v>35</v>
      </c>
      <c r="B32" s="74" t="s">
        <v>75</v>
      </c>
      <c r="C32" s="75">
        <v>202105070110</v>
      </c>
      <c r="D32" s="76">
        <v>3.193</v>
      </c>
      <c r="E32" s="76">
        <f>(D32*10+50)*0.6</f>
        <v>49.158</v>
      </c>
      <c r="F32" s="77">
        <v>28</v>
      </c>
      <c r="G32" s="78">
        <v>5.6057</v>
      </c>
      <c r="H32" s="78">
        <v>1</v>
      </c>
      <c r="I32" s="78">
        <v>0</v>
      </c>
      <c r="J32" s="78">
        <v>0</v>
      </c>
      <c r="K32" s="78">
        <f>G32+H32+I32+J32</f>
        <v>6.6057</v>
      </c>
      <c r="L32" s="85" t="str">
        <f>IF(K32&gt;=7,"优秀","良好")</f>
        <v>良好</v>
      </c>
      <c r="M32" s="78">
        <v>3.6</v>
      </c>
      <c r="N32" s="78">
        <v>0</v>
      </c>
      <c r="O32" s="78">
        <f>M32+N32</f>
        <v>3.6</v>
      </c>
      <c r="P32" s="78">
        <v>0.85</v>
      </c>
      <c r="Q32" s="78">
        <v>0.5</v>
      </c>
      <c r="R32" s="78">
        <f>P32+Q32</f>
        <v>1.35</v>
      </c>
      <c r="S32" s="78">
        <v>1.6308</v>
      </c>
      <c r="T32" s="78">
        <v>0.58</v>
      </c>
      <c r="U32" s="78">
        <v>0</v>
      </c>
      <c r="V32" s="78">
        <f>S32+T32+U32</f>
        <v>2.2108</v>
      </c>
      <c r="W32" s="78">
        <v>1.1</v>
      </c>
      <c r="X32" s="78">
        <v>0</v>
      </c>
      <c r="Y32" s="78">
        <v>2.1</v>
      </c>
      <c r="Z32" s="29">
        <f>SUM(W32:Y32)</f>
        <v>3.2</v>
      </c>
      <c r="AA32" s="78">
        <f t="shared" si="0"/>
        <v>66.1245</v>
      </c>
      <c r="AB32" s="27">
        <f>RANK(AA32,AA:AA)</f>
        <v>27</v>
      </c>
    </row>
    <row r="33" s="69" customFormat="1" ht="20" customHeight="1" spans="1:28">
      <c r="A33" s="74" t="s">
        <v>39</v>
      </c>
      <c r="B33" s="81" t="s">
        <v>76</v>
      </c>
      <c r="C33" s="75">
        <v>202105070316</v>
      </c>
      <c r="D33" s="76">
        <v>3.18</v>
      </c>
      <c r="E33" s="76">
        <v>49.08</v>
      </c>
      <c r="F33" s="77">
        <v>29</v>
      </c>
      <c r="G33" s="78">
        <v>5.5154</v>
      </c>
      <c r="H33" s="76">
        <v>1</v>
      </c>
      <c r="I33" s="76">
        <v>0</v>
      </c>
      <c r="J33" s="76">
        <v>0</v>
      </c>
      <c r="K33" s="78">
        <f>G33+H33+I33+J33</f>
        <v>6.5154</v>
      </c>
      <c r="L33" s="85" t="str">
        <f>IF(K33&gt;=7,"优秀","良好")</f>
        <v>良好</v>
      </c>
      <c r="M33" s="76">
        <v>3.55</v>
      </c>
      <c r="N33" s="76">
        <v>0</v>
      </c>
      <c r="O33" s="78">
        <f>M33+N33</f>
        <v>3.55</v>
      </c>
      <c r="P33" s="76">
        <v>0.93</v>
      </c>
      <c r="Q33" s="76">
        <v>0</v>
      </c>
      <c r="R33" s="78">
        <f>P33+Q33</f>
        <v>0.93</v>
      </c>
      <c r="S33" s="78">
        <v>1.61316</v>
      </c>
      <c r="T33" s="78">
        <v>0</v>
      </c>
      <c r="U33" s="78">
        <v>0</v>
      </c>
      <c r="V33" s="78">
        <f>S33+T33+U33</f>
        <v>1.61316</v>
      </c>
      <c r="W33" s="76">
        <v>0.52</v>
      </c>
      <c r="X33" s="76">
        <v>0</v>
      </c>
      <c r="Y33" s="76">
        <v>0</v>
      </c>
      <c r="Z33" s="29">
        <f>SUM(W33:Y33)</f>
        <v>0.52</v>
      </c>
      <c r="AA33" s="78">
        <f t="shared" si="0"/>
        <v>62.20856</v>
      </c>
      <c r="AB33" s="27">
        <f>RANK(AA33,AA:AA)</f>
        <v>38</v>
      </c>
    </row>
    <row r="34" s="69" customFormat="1" ht="20" customHeight="1" spans="1:28">
      <c r="A34" s="74" t="s">
        <v>35</v>
      </c>
      <c r="B34" s="74" t="s">
        <v>77</v>
      </c>
      <c r="C34" s="75">
        <v>202105070408</v>
      </c>
      <c r="D34" s="76">
        <v>3.145</v>
      </c>
      <c r="E34" s="76">
        <v>48.87</v>
      </c>
      <c r="F34" s="77">
        <v>30</v>
      </c>
      <c r="G34" s="78">
        <v>5.2628</v>
      </c>
      <c r="H34" s="78">
        <v>1</v>
      </c>
      <c r="I34" s="78">
        <v>0</v>
      </c>
      <c r="J34" s="78">
        <v>0</v>
      </c>
      <c r="K34" s="78">
        <f>G34+H34+I34+J34</f>
        <v>6.2628</v>
      </c>
      <c r="L34" s="85" t="str">
        <f>IF(K34&gt;=7,"优秀","良好")</f>
        <v>良好</v>
      </c>
      <c r="M34" s="78">
        <v>3.7</v>
      </c>
      <c r="N34" s="78">
        <v>0</v>
      </c>
      <c r="O34" s="78">
        <f>M34+N34</f>
        <v>3.7</v>
      </c>
      <c r="P34" s="78">
        <v>0.95</v>
      </c>
      <c r="Q34" s="78">
        <v>0</v>
      </c>
      <c r="R34" s="78">
        <f>P34+Q34</f>
        <v>0.95</v>
      </c>
      <c r="S34" s="78">
        <v>1.5639</v>
      </c>
      <c r="T34" s="78">
        <v>0</v>
      </c>
      <c r="U34" s="78">
        <v>0</v>
      </c>
      <c r="V34" s="78">
        <f>S34+T34+U34</f>
        <v>1.5639</v>
      </c>
      <c r="W34" s="78">
        <v>0</v>
      </c>
      <c r="X34" s="78">
        <v>0</v>
      </c>
      <c r="Y34" s="78">
        <v>0</v>
      </c>
      <c r="Z34" s="29">
        <f>SUM(W34:Y34)</f>
        <v>0</v>
      </c>
      <c r="AA34" s="78">
        <f t="shared" si="0"/>
        <v>61.3467</v>
      </c>
      <c r="AB34" s="27">
        <f>RANK(AA34,AA:AA)</f>
        <v>43</v>
      </c>
    </row>
    <row r="35" s="69" customFormat="1" ht="20" customHeight="1" spans="1:28">
      <c r="A35" s="79" t="s">
        <v>37</v>
      </c>
      <c r="B35" s="27" t="s">
        <v>78</v>
      </c>
      <c r="C35" s="80">
        <v>202105070226</v>
      </c>
      <c r="D35" s="33">
        <v>3.136</v>
      </c>
      <c r="E35" s="76">
        <v>48.816</v>
      </c>
      <c r="F35" s="77">
        <v>31</v>
      </c>
      <c r="G35" s="78">
        <v>5.2543</v>
      </c>
      <c r="H35" s="29">
        <v>1.2</v>
      </c>
      <c r="I35" s="29">
        <v>0</v>
      </c>
      <c r="J35" s="29">
        <v>0</v>
      </c>
      <c r="K35" s="78">
        <f>G35+H35+I35+J35</f>
        <v>6.4543</v>
      </c>
      <c r="L35" s="85" t="str">
        <f>IF(K35&gt;=7,"优秀","良好")</f>
        <v>良好</v>
      </c>
      <c r="M35" s="29">
        <v>4.3667</v>
      </c>
      <c r="N35" s="29">
        <v>2.75</v>
      </c>
      <c r="O35" s="78">
        <f>M35+N35</f>
        <v>7.1167</v>
      </c>
      <c r="P35" s="29">
        <v>0.94</v>
      </c>
      <c r="Q35" s="29">
        <v>0.4</v>
      </c>
      <c r="R35" s="78">
        <f>P35+Q35</f>
        <v>1.34</v>
      </c>
      <c r="S35" s="29">
        <v>1.59848</v>
      </c>
      <c r="T35" s="29">
        <v>0.78</v>
      </c>
      <c r="U35" s="29">
        <v>0</v>
      </c>
      <c r="V35" s="78">
        <f>S35+T35+U35</f>
        <v>2.37848</v>
      </c>
      <c r="W35" s="29">
        <v>1.1</v>
      </c>
      <c r="X35" s="29">
        <v>0.25</v>
      </c>
      <c r="Y35" s="29">
        <v>0.6</v>
      </c>
      <c r="Z35" s="29">
        <f>SUM(W35:Y35)</f>
        <v>1.95</v>
      </c>
      <c r="AA35" s="78">
        <f t="shared" si="0"/>
        <v>68.05548</v>
      </c>
      <c r="AB35" s="27">
        <f>RANK(AA35,AA:AA)</f>
        <v>20</v>
      </c>
    </row>
    <row r="36" s="69" customFormat="1" ht="20" customHeight="1" spans="1:28">
      <c r="A36" s="74" t="s">
        <v>39</v>
      </c>
      <c r="B36" s="81" t="s">
        <v>79</v>
      </c>
      <c r="C36" s="89" t="s">
        <v>80</v>
      </c>
      <c r="D36" s="76">
        <v>3.082</v>
      </c>
      <c r="E36" s="76">
        <v>48.492</v>
      </c>
      <c r="F36" s="77">
        <v>32</v>
      </c>
      <c r="G36" s="78">
        <v>5.2846</v>
      </c>
      <c r="H36" s="76">
        <v>1</v>
      </c>
      <c r="I36" s="76">
        <v>0</v>
      </c>
      <c r="J36" s="76">
        <v>0</v>
      </c>
      <c r="K36" s="78">
        <f>G36+H36+I36+J36</f>
        <v>6.2846</v>
      </c>
      <c r="L36" s="85" t="str">
        <f>IF(K36&gt;=7,"优秀","良好")</f>
        <v>良好</v>
      </c>
      <c r="M36" s="76">
        <v>3.94</v>
      </c>
      <c r="N36" s="76">
        <v>0</v>
      </c>
      <c r="O36" s="78">
        <f>M36+N36</f>
        <v>3.94</v>
      </c>
      <c r="P36" s="76">
        <v>0.95</v>
      </c>
      <c r="Q36" s="76">
        <v>0</v>
      </c>
      <c r="R36" s="78">
        <f>P36+Q36</f>
        <v>0.95</v>
      </c>
      <c r="S36" s="78">
        <v>1.56</v>
      </c>
      <c r="T36" s="78">
        <v>0.88</v>
      </c>
      <c r="U36" s="78">
        <v>0</v>
      </c>
      <c r="V36" s="78">
        <f>S36+T36+U36</f>
        <v>2.44</v>
      </c>
      <c r="W36" s="76">
        <v>2.75</v>
      </c>
      <c r="X36" s="76">
        <v>0</v>
      </c>
      <c r="Y36" s="76">
        <v>1.3</v>
      </c>
      <c r="Z36" s="29">
        <f>SUM(W36:Y36)</f>
        <v>4.05</v>
      </c>
      <c r="AA36" s="78">
        <f t="shared" si="0"/>
        <v>66.1566</v>
      </c>
      <c r="AB36" s="27">
        <f>RANK(AA36,AA:AA)</f>
        <v>26</v>
      </c>
    </row>
    <row r="37" s="69" customFormat="1" ht="20" customHeight="1" spans="1:28">
      <c r="A37" s="79" t="s">
        <v>37</v>
      </c>
      <c r="B37" s="79" t="s">
        <v>81</v>
      </c>
      <c r="C37" s="80" t="s">
        <v>82</v>
      </c>
      <c r="D37" s="33">
        <v>3.005</v>
      </c>
      <c r="E37" s="76">
        <v>48.03</v>
      </c>
      <c r="F37" s="77">
        <v>33</v>
      </c>
      <c r="G37" s="78">
        <v>5.2543</v>
      </c>
      <c r="H37" s="29">
        <v>1.2</v>
      </c>
      <c r="I37" s="29">
        <v>0</v>
      </c>
      <c r="J37" s="29">
        <v>0</v>
      </c>
      <c r="K37" s="78">
        <f>G37+H37+I37+J37</f>
        <v>6.4543</v>
      </c>
      <c r="L37" s="85" t="str">
        <f>IF(K37&gt;=7,"优秀","良好")</f>
        <v>良好</v>
      </c>
      <c r="M37" s="29">
        <v>4.25</v>
      </c>
      <c r="N37" s="29">
        <v>0</v>
      </c>
      <c r="O37" s="78">
        <f>M37+N37</f>
        <v>4.25</v>
      </c>
      <c r="P37" s="29">
        <v>0.65</v>
      </c>
      <c r="Q37" s="29">
        <v>0.2</v>
      </c>
      <c r="R37" s="78">
        <f>P37+Q37</f>
        <v>0.85</v>
      </c>
      <c r="S37" s="29">
        <v>1.6081</v>
      </c>
      <c r="T37" s="29">
        <v>0</v>
      </c>
      <c r="U37" s="29">
        <v>0</v>
      </c>
      <c r="V37" s="78">
        <f>S37+T37+U37</f>
        <v>1.6081</v>
      </c>
      <c r="W37" s="29">
        <v>1</v>
      </c>
      <c r="X37" s="29">
        <v>0.1</v>
      </c>
      <c r="Y37" s="29">
        <v>0</v>
      </c>
      <c r="Z37" s="29">
        <f>SUM(W37:Y37)</f>
        <v>1.1</v>
      </c>
      <c r="AA37" s="78">
        <f t="shared" si="0"/>
        <v>62.2924</v>
      </c>
      <c r="AB37" s="27">
        <f>RANK(AA37,AA:AA)</f>
        <v>37</v>
      </c>
    </row>
    <row r="38" s="69" customFormat="1" ht="20" customHeight="1" spans="1:28">
      <c r="A38" s="79" t="s">
        <v>37</v>
      </c>
      <c r="B38" s="27" t="s">
        <v>83</v>
      </c>
      <c r="C38" s="80">
        <v>202105070222</v>
      </c>
      <c r="D38" s="33">
        <v>2.974</v>
      </c>
      <c r="E38" s="76">
        <v>47.844</v>
      </c>
      <c r="F38" s="77">
        <v>34</v>
      </c>
      <c r="G38" s="78">
        <v>5.22</v>
      </c>
      <c r="H38" s="29">
        <v>1.2</v>
      </c>
      <c r="I38" s="29">
        <v>0</v>
      </c>
      <c r="J38" s="29">
        <v>0</v>
      </c>
      <c r="K38" s="78">
        <f>G38+H38+I38+J38</f>
        <v>6.42</v>
      </c>
      <c r="L38" s="85" t="str">
        <f>IF(K38&gt;=7,"优秀","良好")</f>
        <v>良好</v>
      </c>
      <c r="M38" s="29">
        <v>0</v>
      </c>
      <c r="N38" s="29">
        <v>0</v>
      </c>
      <c r="O38" s="78">
        <f>M38+N38</f>
        <v>0</v>
      </c>
      <c r="P38" s="29">
        <v>0.97</v>
      </c>
      <c r="Q38" s="29">
        <v>0</v>
      </c>
      <c r="R38" s="78">
        <f>P38+Q38</f>
        <v>0.97</v>
      </c>
      <c r="S38" s="29">
        <v>1.526</v>
      </c>
      <c r="T38" s="29">
        <v>0</v>
      </c>
      <c r="U38" s="29">
        <v>0</v>
      </c>
      <c r="V38" s="78">
        <f>S38+T38+U38</f>
        <v>1.526</v>
      </c>
      <c r="W38" s="29">
        <v>0</v>
      </c>
      <c r="X38" s="29">
        <v>0</v>
      </c>
      <c r="Y38" s="29">
        <v>0.6</v>
      </c>
      <c r="Z38" s="29">
        <f>SUM(W38:Y38)</f>
        <v>0.6</v>
      </c>
      <c r="AA38" s="78">
        <f t="shared" ref="AA38:AA69" si="1">E38+K38+O38+R38+V38+Z38</f>
        <v>57.36</v>
      </c>
      <c r="AB38" s="27">
        <f>RANK(AA38,AA:AA)</f>
        <v>63</v>
      </c>
    </row>
    <row r="39" s="69" customFormat="1" ht="20" customHeight="1" spans="1:28">
      <c r="A39" s="74" t="s">
        <v>39</v>
      </c>
      <c r="B39" s="81" t="s">
        <v>84</v>
      </c>
      <c r="C39" s="82" t="s">
        <v>85</v>
      </c>
      <c r="D39" s="76">
        <v>2.974</v>
      </c>
      <c r="E39" s="76">
        <v>47.844</v>
      </c>
      <c r="F39" s="77">
        <v>35</v>
      </c>
      <c r="G39" s="78">
        <v>5.2846</v>
      </c>
      <c r="H39" s="76">
        <v>1</v>
      </c>
      <c r="I39" s="76">
        <v>0</v>
      </c>
      <c r="J39" s="76">
        <v>0</v>
      </c>
      <c r="K39" s="78">
        <f>G39+H39+I39+J39</f>
        <v>6.2846</v>
      </c>
      <c r="L39" s="85" t="str">
        <f>IF(K39&gt;=7,"优秀","良好")</f>
        <v>良好</v>
      </c>
      <c r="M39" s="76">
        <v>3.75</v>
      </c>
      <c r="N39" s="76">
        <v>0.2</v>
      </c>
      <c r="O39" s="78">
        <f>M39+N39</f>
        <v>3.95</v>
      </c>
      <c r="P39" s="76">
        <v>0.95</v>
      </c>
      <c r="Q39" s="76">
        <v>0</v>
      </c>
      <c r="R39" s="78">
        <f>P39+Q39</f>
        <v>0.95</v>
      </c>
      <c r="S39" s="78">
        <v>1.6073</v>
      </c>
      <c r="T39" s="78">
        <v>0</v>
      </c>
      <c r="U39" s="78">
        <v>0</v>
      </c>
      <c r="V39" s="78">
        <f>S39+T39+U39</f>
        <v>1.6073</v>
      </c>
      <c r="W39" s="76">
        <v>1.5</v>
      </c>
      <c r="X39" s="76">
        <v>0</v>
      </c>
      <c r="Y39" s="76">
        <v>0</v>
      </c>
      <c r="Z39" s="29">
        <f>SUM(W39:Y39)</f>
        <v>1.5</v>
      </c>
      <c r="AA39" s="78">
        <f t="shared" si="1"/>
        <v>62.1359</v>
      </c>
      <c r="AB39" s="27">
        <f>RANK(AA39,AA:AA)</f>
        <v>39</v>
      </c>
    </row>
    <row r="40" s="69" customFormat="1" ht="20" customHeight="1" spans="1:28">
      <c r="A40" s="74" t="s">
        <v>39</v>
      </c>
      <c r="B40" s="81" t="s">
        <v>86</v>
      </c>
      <c r="C40" s="75">
        <v>202105070330</v>
      </c>
      <c r="D40" s="76">
        <v>2.966</v>
      </c>
      <c r="E40" s="76">
        <v>47.796</v>
      </c>
      <c r="F40" s="77">
        <v>36</v>
      </c>
      <c r="G40" s="78">
        <v>5.5892</v>
      </c>
      <c r="H40" s="76">
        <v>1</v>
      </c>
      <c r="I40" s="76">
        <v>0.6</v>
      </c>
      <c r="J40" s="76">
        <v>0</v>
      </c>
      <c r="K40" s="78">
        <f>G40+H40+I40+J40</f>
        <v>7.1892</v>
      </c>
      <c r="L40" s="85" t="str">
        <f>IF(K40&gt;=7,"优秀","良好")</f>
        <v>优秀</v>
      </c>
      <c r="M40" s="76">
        <v>4.35</v>
      </c>
      <c r="N40" s="76">
        <v>0.4</v>
      </c>
      <c r="O40" s="78">
        <f>M40+N40</f>
        <v>4.75</v>
      </c>
      <c r="P40" s="76">
        <v>1.15</v>
      </c>
      <c r="Q40" s="76">
        <v>0</v>
      </c>
      <c r="R40" s="78">
        <f>P40+Q40</f>
        <v>1.15</v>
      </c>
      <c r="S40" s="78">
        <v>1.8548</v>
      </c>
      <c r="T40" s="78">
        <v>0.76</v>
      </c>
      <c r="U40" s="78">
        <v>0</v>
      </c>
      <c r="V40" s="78">
        <f>S40+T40+U40</f>
        <v>2.6148</v>
      </c>
      <c r="W40" s="76">
        <v>1.1</v>
      </c>
      <c r="X40" s="76">
        <v>0</v>
      </c>
      <c r="Y40" s="76">
        <v>2.4</v>
      </c>
      <c r="Z40" s="29">
        <f>SUM(W40:Y40)</f>
        <v>3.5</v>
      </c>
      <c r="AA40" s="78">
        <f t="shared" si="1"/>
        <v>67</v>
      </c>
      <c r="AB40" s="27">
        <f>RANK(AA40,AA:AA)</f>
        <v>23</v>
      </c>
    </row>
    <row r="41" s="69" customFormat="1" ht="20" customHeight="1" spans="1:28">
      <c r="A41" s="74" t="s">
        <v>39</v>
      </c>
      <c r="B41" s="81" t="s">
        <v>87</v>
      </c>
      <c r="C41" s="89" t="s">
        <v>88</v>
      </c>
      <c r="D41" s="76">
        <v>2.965</v>
      </c>
      <c r="E41" s="76">
        <v>47.79</v>
      </c>
      <c r="F41" s="77">
        <v>37</v>
      </c>
      <c r="G41" s="78">
        <v>5.2292</v>
      </c>
      <c r="H41" s="76">
        <v>1</v>
      </c>
      <c r="I41" s="76">
        <v>0</v>
      </c>
      <c r="J41" s="76">
        <v>0</v>
      </c>
      <c r="K41" s="78">
        <f>G41+H41+I41+J41</f>
        <v>6.2292</v>
      </c>
      <c r="L41" s="85" t="str">
        <f>IF(K41&gt;=7,"优秀","良好")</f>
        <v>良好</v>
      </c>
      <c r="M41" s="76">
        <v>3.83</v>
      </c>
      <c r="N41" s="76">
        <v>0</v>
      </c>
      <c r="O41" s="78">
        <f>M41+N41</f>
        <v>3.83</v>
      </c>
      <c r="P41" s="76">
        <v>0.95</v>
      </c>
      <c r="Q41" s="76">
        <v>0</v>
      </c>
      <c r="R41" s="78">
        <f>P41+Q41</f>
        <v>0.95</v>
      </c>
      <c r="S41" s="78">
        <v>1.6073</v>
      </c>
      <c r="T41" s="78">
        <v>0</v>
      </c>
      <c r="U41" s="78">
        <v>0</v>
      </c>
      <c r="V41" s="78">
        <f>S41+T41+U41</f>
        <v>1.6073</v>
      </c>
      <c r="W41" s="76">
        <v>2.3</v>
      </c>
      <c r="X41" s="76">
        <v>0</v>
      </c>
      <c r="Y41" s="76">
        <v>0</v>
      </c>
      <c r="Z41" s="29">
        <f>SUM(W41:Y41)</f>
        <v>2.3</v>
      </c>
      <c r="AA41" s="78">
        <f t="shared" si="1"/>
        <v>62.7065</v>
      </c>
      <c r="AB41" s="27">
        <f>RANK(AA41,AA:AA)</f>
        <v>35</v>
      </c>
    </row>
    <row r="42" s="69" customFormat="1" ht="20" customHeight="1" spans="1:28">
      <c r="A42" s="74" t="s">
        <v>35</v>
      </c>
      <c r="B42" s="74" t="s">
        <v>89</v>
      </c>
      <c r="C42" s="75">
        <v>202105070423</v>
      </c>
      <c r="D42" s="76">
        <v>2.938</v>
      </c>
      <c r="E42" s="76">
        <v>47.628</v>
      </c>
      <c r="F42" s="77">
        <v>38</v>
      </c>
      <c r="G42" s="78">
        <v>5.4943</v>
      </c>
      <c r="H42" s="78">
        <v>1</v>
      </c>
      <c r="I42" s="78">
        <v>0</v>
      </c>
      <c r="J42" s="78">
        <v>0</v>
      </c>
      <c r="K42" s="78">
        <f>G42+H42+I42+J42</f>
        <v>6.4943</v>
      </c>
      <c r="L42" s="85" t="str">
        <f>IF(K42&gt;=7,"优秀","良好")</f>
        <v>良好</v>
      </c>
      <c r="M42" s="78">
        <v>3.1</v>
      </c>
      <c r="N42" s="78">
        <v>0</v>
      </c>
      <c r="O42" s="78">
        <f>M42+N42</f>
        <v>3.1</v>
      </c>
      <c r="P42" s="78">
        <v>0.95</v>
      </c>
      <c r="Q42" s="78">
        <v>0</v>
      </c>
      <c r="R42" s="78">
        <f>P42+Q42</f>
        <v>0.95</v>
      </c>
      <c r="S42" s="78">
        <v>1.556</v>
      </c>
      <c r="T42" s="78">
        <v>0.87</v>
      </c>
      <c r="U42" s="78">
        <v>0</v>
      </c>
      <c r="V42" s="78">
        <f>S42+T42+U42</f>
        <v>2.426</v>
      </c>
      <c r="W42" s="78">
        <v>1.1</v>
      </c>
      <c r="X42" s="78">
        <v>0.25</v>
      </c>
      <c r="Y42" s="78">
        <v>0</v>
      </c>
      <c r="Z42" s="29">
        <f>SUM(W42:Y42)</f>
        <v>1.35</v>
      </c>
      <c r="AA42" s="78">
        <f t="shared" si="1"/>
        <v>61.9483</v>
      </c>
      <c r="AB42" s="27">
        <f>RANK(AA42,AA:AA)</f>
        <v>41</v>
      </c>
    </row>
    <row r="43" s="69" customFormat="1" ht="20" customHeight="1" spans="1:28">
      <c r="A43" s="74" t="s">
        <v>39</v>
      </c>
      <c r="B43" s="81" t="s">
        <v>90</v>
      </c>
      <c r="C43" s="75">
        <v>202105070326</v>
      </c>
      <c r="D43" s="76">
        <v>2.903</v>
      </c>
      <c r="E43" s="76">
        <v>47.418</v>
      </c>
      <c r="F43" s="77">
        <v>39</v>
      </c>
      <c r="G43" s="78">
        <v>5.3769</v>
      </c>
      <c r="H43" s="76">
        <v>1</v>
      </c>
      <c r="I43" s="76">
        <v>0.8</v>
      </c>
      <c r="J43" s="76">
        <v>0</v>
      </c>
      <c r="K43" s="78">
        <f>G43+H43+I43+J43</f>
        <v>7.1769</v>
      </c>
      <c r="L43" s="85" t="str">
        <f>IF(K43&gt;=7,"优秀","良好")</f>
        <v>优秀</v>
      </c>
      <c r="M43" s="76">
        <v>3.95</v>
      </c>
      <c r="N43" s="76">
        <v>0</v>
      </c>
      <c r="O43" s="78">
        <f>M43+N43</f>
        <v>3.95</v>
      </c>
      <c r="P43" s="76">
        <v>0.95</v>
      </c>
      <c r="Q43" s="76">
        <v>0.2</v>
      </c>
      <c r="R43" s="78">
        <f>P43+Q43</f>
        <v>1.15</v>
      </c>
      <c r="S43" s="78">
        <v>1.56</v>
      </c>
      <c r="T43" s="78">
        <v>1.68</v>
      </c>
      <c r="U43" s="78">
        <v>0</v>
      </c>
      <c r="V43" s="78">
        <f>S43+T43+U43</f>
        <v>3.24</v>
      </c>
      <c r="W43" s="76">
        <v>2.205</v>
      </c>
      <c r="X43" s="76">
        <v>0</v>
      </c>
      <c r="Y43" s="76">
        <v>3.1</v>
      </c>
      <c r="Z43" s="29">
        <f>SUM(W43:Y43)</f>
        <v>5.305</v>
      </c>
      <c r="AA43" s="78">
        <f t="shared" si="1"/>
        <v>68.2399</v>
      </c>
      <c r="AB43" s="27">
        <f>RANK(AA43,AA:AA)</f>
        <v>19</v>
      </c>
    </row>
    <row r="44" s="69" customFormat="1" ht="20" customHeight="1" spans="1:28">
      <c r="A44" s="79" t="s">
        <v>37</v>
      </c>
      <c r="B44" s="79" t="s">
        <v>91</v>
      </c>
      <c r="C44" s="80">
        <v>202105070527</v>
      </c>
      <c r="D44" s="33">
        <v>2.881</v>
      </c>
      <c r="E44" s="76">
        <v>47.286</v>
      </c>
      <c r="F44" s="77">
        <v>40</v>
      </c>
      <c r="G44" s="78">
        <v>5.23714285714286</v>
      </c>
      <c r="H44" s="29">
        <v>1.2</v>
      </c>
      <c r="I44" s="29">
        <v>0</v>
      </c>
      <c r="J44" s="29">
        <v>0</v>
      </c>
      <c r="K44" s="78">
        <f>G44+H44+I44+J44</f>
        <v>6.43714285714286</v>
      </c>
      <c r="L44" s="85" t="str">
        <f>IF(K44&gt;=7,"优秀","良好")</f>
        <v>良好</v>
      </c>
      <c r="M44" s="29">
        <v>4.15</v>
      </c>
      <c r="N44" s="29">
        <v>0</v>
      </c>
      <c r="O44" s="78">
        <f>M44+N44</f>
        <v>4.15</v>
      </c>
      <c r="P44" s="29">
        <v>0.94</v>
      </c>
      <c r="Q44" s="29">
        <v>0.2</v>
      </c>
      <c r="R44" s="78">
        <f>P44+Q44</f>
        <v>1.14</v>
      </c>
      <c r="S44" s="29">
        <v>1.58166666666667</v>
      </c>
      <c r="T44" s="29">
        <v>0</v>
      </c>
      <c r="U44" s="29">
        <v>0</v>
      </c>
      <c r="V44" s="78">
        <f>S44+T44+U44</f>
        <v>1.58166666666667</v>
      </c>
      <c r="W44" s="29">
        <v>0.6</v>
      </c>
      <c r="X44" s="29">
        <v>0</v>
      </c>
      <c r="Y44" s="29">
        <v>0.6</v>
      </c>
      <c r="Z44" s="29">
        <f>SUM(W44:Y44)</f>
        <v>1.2</v>
      </c>
      <c r="AA44" s="78">
        <f t="shared" si="1"/>
        <v>61.7948095238095</v>
      </c>
      <c r="AB44" s="27">
        <f>RANK(AA44,AA:AA)</f>
        <v>42</v>
      </c>
    </row>
    <row r="45" s="69" customFormat="1" ht="20" customHeight="1" spans="1:28">
      <c r="A45" s="74" t="s">
        <v>35</v>
      </c>
      <c r="B45" s="74" t="s">
        <v>92</v>
      </c>
      <c r="C45" s="75">
        <v>202105070108</v>
      </c>
      <c r="D45" s="76">
        <v>2.86</v>
      </c>
      <c r="E45" s="76">
        <f>(D45*10+50)*0.6</f>
        <v>47.16</v>
      </c>
      <c r="F45" s="77">
        <v>41</v>
      </c>
      <c r="G45" s="78">
        <v>5.28</v>
      </c>
      <c r="H45" s="78">
        <v>1</v>
      </c>
      <c r="I45" s="78">
        <v>0</v>
      </c>
      <c r="J45" s="78">
        <v>0</v>
      </c>
      <c r="K45" s="78">
        <f>G45+H45+I45+J45</f>
        <v>6.28</v>
      </c>
      <c r="L45" s="85" t="str">
        <f>IF(K45&gt;=7,"优秀","良好")</f>
        <v>良好</v>
      </c>
      <c r="M45" s="78">
        <v>3.1</v>
      </c>
      <c r="N45" s="78">
        <v>0.7</v>
      </c>
      <c r="O45" s="78">
        <f>M45+N45</f>
        <v>3.8</v>
      </c>
      <c r="P45" s="78">
        <v>0.85</v>
      </c>
      <c r="Q45" s="78">
        <v>0</v>
      </c>
      <c r="R45" s="78">
        <f>P45+Q45</f>
        <v>0.85</v>
      </c>
      <c r="S45" s="78">
        <v>1.6367</v>
      </c>
      <c r="T45" s="78">
        <v>0</v>
      </c>
      <c r="U45" s="78">
        <v>0</v>
      </c>
      <c r="V45" s="78">
        <f>S45+T45+U45</f>
        <v>1.6367</v>
      </c>
      <c r="W45" s="78">
        <v>0.525</v>
      </c>
      <c r="X45" s="78">
        <v>0</v>
      </c>
      <c r="Y45" s="78">
        <v>0</v>
      </c>
      <c r="Z45" s="29">
        <f>SUM(W45:Y45)</f>
        <v>0.525</v>
      </c>
      <c r="AA45" s="78">
        <f t="shared" si="1"/>
        <v>60.2517</v>
      </c>
      <c r="AB45" s="27">
        <f>RANK(AA45,AA:AA)</f>
        <v>45</v>
      </c>
    </row>
    <row r="46" s="69" customFormat="1" ht="20" customHeight="1" spans="1:28">
      <c r="A46" s="74" t="s">
        <v>39</v>
      </c>
      <c r="B46" s="81" t="s">
        <v>93</v>
      </c>
      <c r="C46" s="82" t="s">
        <v>94</v>
      </c>
      <c r="D46" s="76">
        <v>2.852</v>
      </c>
      <c r="E46" s="76">
        <v>47.112</v>
      </c>
      <c r="F46" s="77">
        <v>42</v>
      </c>
      <c r="G46" s="78">
        <v>5.2477</v>
      </c>
      <c r="H46" s="76">
        <v>1</v>
      </c>
      <c r="I46" s="76">
        <v>0.6</v>
      </c>
      <c r="J46" s="76">
        <v>0</v>
      </c>
      <c r="K46" s="78">
        <f>G46+H46+I46+J46</f>
        <v>6.8477</v>
      </c>
      <c r="L46" s="85" t="str">
        <f>IF(K46&gt;=7,"优秀","良好")</f>
        <v>良好</v>
      </c>
      <c r="M46" s="76">
        <v>3.68</v>
      </c>
      <c r="N46" s="76">
        <v>0</v>
      </c>
      <c r="O46" s="78">
        <f>M46+N46</f>
        <v>3.68</v>
      </c>
      <c r="P46" s="76">
        <v>0.95</v>
      </c>
      <c r="Q46" s="76">
        <v>0.25</v>
      </c>
      <c r="R46" s="78">
        <f>P46+Q46</f>
        <v>1.2</v>
      </c>
      <c r="S46" s="74">
        <v>1.5441</v>
      </c>
      <c r="T46" s="76">
        <v>2.5</v>
      </c>
      <c r="U46" s="76">
        <v>0</v>
      </c>
      <c r="V46" s="78">
        <f>S46+T46+U46</f>
        <v>4.0441</v>
      </c>
      <c r="W46" s="76">
        <v>1.1</v>
      </c>
      <c r="X46" s="76">
        <v>0.25</v>
      </c>
      <c r="Y46" s="76">
        <v>0</v>
      </c>
      <c r="Z46" s="29">
        <f>SUM(W46:Y46)</f>
        <v>1.35</v>
      </c>
      <c r="AA46" s="78">
        <f t="shared" si="1"/>
        <v>64.2338</v>
      </c>
      <c r="AB46" s="27">
        <f>RANK(AA46,AA:AA)</f>
        <v>34</v>
      </c>
    </row>
    <row r="47" s="69" customFormat="1" ht="20" customHeight="1" spans="1:28">
      <c r="A47" s="79" t="s">
        <v>37</v>
      </c>
      <c r="B47" s="27" t="s">
        <v>95</v>
      </c>
      <c r="C47" s="80">
        <v>202105070202</v>
      </c>
      <c r="D47" s="33">
        <v>2.815</v>
      </c>
      <c r="E47" s="76">
        <v>46.89</v>
      </c>
      <c r="F47" s="77">
        <v>43</v>
      </c>
      <c r="G47" s="78">
        <v>5.2543</v>
      </c>
      <c r="H47" s="29">
        <v>1.2</v>
      </c>
      <c r="I47" s="29">
        <v>0</v>
      </c>
      <c r="J47" s="29">
        <v>0</v>
      </c>
      <c r="K47" s="78">
        <f>G47+H47+I47+J47</f>
        <v>6.4543</v>
      </c>
      <c r="L47" s="85" t="str">
        <f>IF(K47&gt;=7,"优秀","良好")</f>
        <v>良好</v>
      </c>
      <c r="M47" s="29">
        <v>4.25</v>
      </c>
      <c r="N47" s="29">
        <v>0</v>
      </c>
      <c r="O47" s="78">
        <f>M47+N47</f>
        <v>4.25</v>
      </c>
      <c r="P47" s="29">
        <v>0.86</v>
      </c>
      <c r="Q47" s="29">
        <v>0</v>
      </c>
      <c r="R47" s="78">
        <f>P47+Q47</f>
        <v>0.86</v>
      </c>
      <c r="S47" s="29">
        <v>1.611</v>
      </c>
      <c r="T47" s="29">
        <v>0</v>
      </c>
      <c r="U47" s="29">
        <v>0</v>
      </c>
      <c r="V47" s="78">
        <f>S47+T47+U47</f>
        <v>1.611</v>
      </c>
      <c r="W47" s="29">
        <v>1.1</v>
      </c>
      <c r="X47" s="29">
        <v>0</v>
      </c>
      <c r="Y47" s="29">
        <v>0</v>
      </c>
      <c r="Z47" s="29">
        <f>SUM(W47:Y47)</f>
        <v>1.1</v>
      </c>
      <c r="AA47" s="78">
        <f t="shared" si="1"/>
        <v>61.1653</v>
      </c>
      <c r="AB47" s="27">
        <f>RANK(AA47,AA:AA)</f>
        <v>44</v>
      </c>
    </row>
    <row r="48" s="69" customFormat="1" ht="20" customHeight="1" spans="1:28">
      <c r="A48" s="74" t="s">
        <v>35</v>
      </c>
      <c r="B48" s="74" t="s">
        <v>96</v>
      </c>
      <c r="C48" s="75">
        <v>202105070402</v>
      </c>
      <c r="D48" s="76">
        <v>2.792</v>
      </c>
      <c r="E48" s="76">
        <v>46.752</v>
      </c>
      <c r="F48" s="77">
        <v>44</v>
      </c>
      <c r="G48" s="78">
        <v>5.2372</v>
      </c>
      <c r="H48" s="78">
        <v>1</v>
      </c>
      <c r="I48" s="78">
        <v>0</v>
      </c>
      <c r="J48" s="78">
        <v>0</v>
      </c>
      <c r="K48" s="78">
        <f>G48+H48+I48+J48</f>
        <v>6.2372</v>
      </c>
      <c r="L48" s="85" t="str">
        <f>IF(K48&gt;=7,"优秀","良好")</f>
        <v>良好</v>
      </c>
      <c r="M48" s="78">
        <v>3.8</v>
      </c>
      <c r="N48" s="78">
        <v>0</v>
      </c>
      <c r="O48" s="78">
        <f>M48+N48</f>
        <v>3.8</v>
      </c>
      <c r="P48" s="78">
        <v>0.95</v>
      </c>
      <c r="Q48" s="78">
        <v>0</v>
      </c>
      <c r="R48" s="78">
        <f>P48+Q48</f>
        <v>0.95</v>
      </c>
      <c r="S48" s="78">
        <v>1.6133</v>
      </c>
      <c r="T48" s="78">
        <v>0</v>
      </c>
      <c r="U48" s="78">
        <v>0</v>
      </c>
      <c r="V48" s="78">
        <f>S48+T48+U48</f>
        <v>1.6133</v>
      </c>
      <c r="W48" s="78">
        <v>0</v>
      </c>
      <c r="X48" s="78">
        <v>0.1</v>
      </c>
      <c r="Y48" s="78">
        <v>0</v>
      </c>
      <c r="Z48" s="29">
        <f>SUM(W48:Y48)</f>
        <v>0.1</v>
      </c>
      <c r="AA48" s="78">
        <f t="shared" si="1"/>
        <v>59.4525</v>
      </c>
      <c r="AB48" s="27">
        <f>RANK(AA48,AA:AA)</f>
        <v>52</v>
      </c>
    </row>
    <row r="49" s="69" customFormat="1" ht="20" customHeight="1" spans="1:28">
      <c r="A49" s="79" t="s">
        <v>37</v>
      </c>
      <c r="B49" s="79" t="s">
        <v>97</v>
      </c>
      <c r="C49" s="80">
        <v>202105070203</v>
      </c>
      <c r="D49" s="33">
        <v>2.751</v>
      </c>
      <c r="E49" s="76">
        <v>46.506</v>
      </c>
      <c r="F49" s="77">
        <v>45</v>
      </c>
      <c r="G49" s="78">
        <v>5.23716</v>
      </c>
      <c r="H49" s="29">
        <v>1.2</v>
      </c>
      <c r="I49" s="29">
        <v>0</v>
      </c>
      <c r="J49" s="29">
        <v>0</v>
      </c>
      <c r="K49" s="78">
        <f>G49+H49+I49+J49</f>
        <v>6.43716</v>
      </c>
      <c r="L49" s="85" t="str">
        <f>IF(K49&gt;=7,"优秀","良好")</f>
        <v>良好</v>
      </c>
      <c r="M49" s="29">
        <v>3.9</v>
      </c>
      <c r="N49" s="29">
        <v>0.2</v>
      </c>
      <c r="O49" s="78">
        <f>M49+N49</f>
        <v>4.1</v>
      </c>
      <c r="P49" s="29">
        <v>0.85</v>
      </c>
      <c r="Q49" s="29">
        <v>0</v>
      </c>
      <c r="R49" s="78">
        <f>P49+Q49</f>
        <v>0.85</v>
      </c>
      <c r="S49" s="29">
        <v>1.55878</v>
      </c>
      <c r="T49" s="29">
        <v>2.5</v>
      </c>
      <c r="U49" s="29">
        <v>0</v>
      </c>
      <c r="V49" s="78">
        <f>S49+T49+U49</f>
        <v>4.05878</v>
      </c>
      <c r="W49" s="29">
        <v>0</v>
      </c>
      <c r="X49" s="29">
        <v>0.1</v>
      </c>
      <c r="Y49" s="29">
        <v>0</v>
      </c>
      <c r="Z49" s="29">
        <f>SUM(W49:Y49)</f>
        <v>0.1</v>
      </c>
      <c r="AA49" s="78">
        <f t="shared" si="1"/>
        <v>62.05194</v>
      </c>
      <c r="AB49" s="27">
        <f>RANK(AA49,AA:AA)</f>
        <v>40</v>
      </c>
    </row>
    <row r="50" s="69" customFormat="1" ht="20" customHeight="1" spans="1:28">
      <c r="A50" s="79" t="s">
        <v>37</v>
      </c>
      <c r="B50" s="79" t="s">
        <v>98</v>
      </c>
      <c r="C50" s="80">
        <v>202105070211</v>
      </c>
      <c r="D50" s="33">
        <v>2.729</v>
      </c>
      <c r="E50" s="76">
        <v>46.374</v>
      </c>
      <c r="F50" s="77">
        <v>46</v>
      </c>
      <c r="G50" s="78">
        <v>5.2714</v>
      </c>
      <c r="H50" s="29">
        <v>1.2</v>
      </c>
      <c r="I50" s="29">
        <v>0</v>
      </c>
      <c r="J50" s="29">
        <v>0</v>
      </c>
      <c r="K50" s="78">
        <f>G50+H50+I50+J50</f>
        <v>6.4714</v>
      </c>
      <c r="L50" s="85" t="str">
        <f>IF(K50&gt;=7,"优秀","良好")</f>
        <v>良好</v>
      </c>
      <c r="M50" s="29">
        <v>3.65</v>
      </c>
      <c r="N50" s="29">
        <v>0</v>
      </c>
      <c r="O50" s="78">
        <f>M50+N50</f>
        <v>3.65</v>
      </c>
      <c r="P50" s="29">
        <v>0.9</v>
      </c>
      <c r="Q50" s="29">
        <v>0.2</v>
      </c>
      <c r="R50" s="78">
        <f>P50+Q50</f>
        <v>1.1</v>
      </c>
      <c r="S50" s="29">
        <v>1.7956</v>
      </c>
      <c r="T50" s="29">
        <v>0.52</v>
      </c>
      <c r="U50" s="29">
        <v>0</v>
      </c>
      <c r="V50" s="78">
        <f>S50+T50+U50</f>
        <v>2.3156</v>
      </c>
      <c r="W50" s="29">
        <v>1.9</v>
      </c>
      <c r="X50" s="29">
        <v>0</v>
      </c>
      <c r="Y50" s="29">
        <v>0.6</v>
      </c>
      <c r="Z50" s="29">
        <f>SUM(W50:Y50)</f>
        <v>2.5</v>
      </c>
      <c r="AA50" s="78">
        <f t="shared" si="1"/>
        <v>62.411</v>
      </c>
      <c r="AB50" s="27">
        <f>RANK(AA50,AA:AA)</f>
        <v>36</v>
      </c>
    </row>
    <row r="51" s="69" customFormat="1" ht="20" customHeight="1" spans="1:28">
      <c r="A51" s="79" t="s">
        <v>37</v>
      </c>
      <c r="B51" s="79" t="s">
        <v>99</v>
      </c>
      <c r="C51" s="80">
        <v>202105070231</v>
      </c>
      <c r="D51" s="33">
        <v>2.712</v>
      </c>
      <c r="E51" s="76">
        <v>46.272</v>
      </c>
      <c r="F51" s="77">
        <v>47</v>
      </c>
      <c r="G51" s="78">
        <v>5.5457</v>
      </c>
      <c r="H51" s="29">
        <v>1.2</v>
      </c>
      <c r="I51" s="29">
        <v>0</v>
      </c>
      <c r="J51" s="29">
        <v>0</v>
      </c>
      <c r="K51" s="78">
        <f>G51+H51+I51+J51</f>
        <v>6.7457</v>
      </c>
      <c r="L51" s="85" t="str">
        <f>IF(K51&gt;=7,"优秀","良好")</f>
        <v>良好</v>
      </c>
      <c r="M51" s="29">
        <v>3.55</v>
      </c>
      <c r="N51" s="29">
        <v>0</v>
      </c>
      <c r="O51" s="78">
        <f>M51+N51</f>
        <v>3.55</v>
      </c>
      <c r="P51" s="29">
        <v>0.98</v>
      </c>
      <c r="Q51" s="29">
        <v>0.2</v>
      </c>
      <c r="R51" s="78">
        <f>P51+Q51</f>
        <v>1.18</v>
      </c>
      <c r="S51" s="29">
        <v>1.611</v>
      </c>
      <c r="T51" s="29">
        <v>2.5</v>
      </c>
      <c r="U51" s="29">
        <v>0</v>
      </c>
      <c r="V51" s="78">
        <f>S51+T51+U51</f>
        <v>4.111</v>
      </c>
      <c r="W51" s="29">
        <v>1</v>
      </c>
      <c r="X51" s="29">
        <v>0</v>
      </c>
      <c r="Y51" s="29">
        <v>2</v>
      </c>
      <c r="Z51" s="29">
        <f>SUM(W51:Y51)</f>
        <v>3</v>
      </c>
      <c r="AA51" s="78">
        <f t="shared" si="1"/>
        <v>64.8587</v>
      </c>
      <c r="AB51" s="27">
        <f>RANK(AA51,AA:AA)</f>
        <v>30</v>
      </c>
    </row>
    <row r="52" s="69" customFormat="1" ht="20" customHeight="1" spans="1:28">
      <c r="A52" s="74" t="s">
        <v>35</v>
      </c>
      <c r="B52" s="74" t="s">
        <v>100</v>
      </c>
      <c r="C52" s="75" t="s">
        <v>101</v>
      </c>
      <c r="D52" s="76">
        <v>2.692</v>
      </c>
      <c r="E52" s="76">
        <v>46.152</v>
      </c>
      <c r="F52" s="77">
        <v>48</v>
      </c>
      <c r="G52" s="78">
        <v>5.5537</v>
      </c>
      <c r="H52" s="78">
        <v>1</v>
      </c>
      <c r="I52" s="78">
        <v>0</v>
      </c>
      <c r="J52" s="78">
        <v>0</v>
      </c>
      <c r="K52" s="78">
        <f>G52+H52+I52+J52</f>
        <v>6.5537</v>
      </c>
      <c r="L52" s="85" t="str">
        <f>IF(K52&gt;=7,"优秀","良好")</f>
        <v>良好</v>
      </c>
      <c r="M52" s="78">
        <v>4.25</v>
      </c>
      <c r="N52" s="78">
        <v>0.2</v>
      </c>
      <c r="O52" s="78">
        <f>M52+N52</f>
        <v>4.45</v>
      </c>
      <c r="P52" s="78">
        <v>0.87</v>
      </c>
      <c r="Q52" s="78">
        <v>0</v>
      </c>
      <c r="R52" s="78">
        <f>P52+Q52</f>
        <v>0.87</v>
      </c>
      <c r="S52" s="78">
        <v>1.5548</v>
      </c>
      <c r="T52" s="78">
        <v>0</v>
      </c>
      <c r="U52" s="78">
        <v>0</v>
      </c>
      <c r="V52" s="78">
        <f>S52+T52+U52</f>
        <v>1.5548</v>
      </c>
      <c r="W52" s="78">
        <v>0</v>
      </c>
      <c r="X52" s="78">
        <v>0</v>
      </c>
      <c r="Y52" s="78">
        <v>0</v>
      </c>
      <c r="Z52" s="29">
        <f>SUM(W52:Y52)</f>
        <v>0</v>
      </c>
      <c r="AA52" s="78">
        <f t="shared" si="1"/>
        <v>59.5805</v>
      </c>
      <c r="AB52" s="27">
        <f>RANK(AA52,AA:AA)</f>
        <v>51</v>
      </c>
    </row>
    <row r="53" s="69" customFormat="1" ht="20" customHeight="1" spans="1:28">
      <c r="A53" s="74" t="s">
        <v>39</v>
      </c>
      <c r="B53" s="81" t="s">
        <v>102</v>
      </c>
      <c r="C53" s="89" t="s">
        <v>103</v>
      </c>
      <c r="D53" s="76">
        <v>2.647</v>
      </c>
      <c r="E53" s="76">
        <v>45.882</v>
      </c>
      <c r="F53" s="77">
        <v>49</v>
      </c>
      <c r="G53" s="78">
        <v>5.2108</v>
      </c>
      <c r="H53" s="76">
        <v>1</v>
      </c>
      <c r="I53" s="76">
        <v>0</v>
      </c>
      <c r="J53" s="76">
        <v>0</v>
      </c>
      <c r="K53" s="78">
        <f>G53+H53+I53+J53</f>
        <v>6.2108</v>
      </c>
      <c r="L53" s="85" t="str">
        <f>IF(K53&gt;=7,"优秀","良好")</f>
        <v>良好</v>
      </c>
      <c r="M53" s="76">
        <v>3.85</v>
      </c>
      <c r="N53" s="76">
        <v>0</v>
      </c>
      <c r="O53" s="78">
        <f>M53+N53</f>
        <v>3.85</v>
      </c>
      <c r="P53" s="76">
        <v>0.75</v>
      </c>
      <c r="Q53" s="76">
        <v>0</v>
      </c>
      <c r="R53" s="78">
        <f>P53+Q53</f>
        <v>0.75</v>
      </c>
      <c r="S53" s="78">
        <v>1.5531</v>
      </c>
      <c r="T53" s="78">
        <v>0</v>
      </c>
      <c r="U53" s="78">
        <v>0</v>
      </c>
      <c r="V53" s="78">
        <f>S53+T53+U53</f>
        <v>1.5531</v>
      </c>
      <c r="W53" s="78">
        <v>0</v>
      </c>
      <c r="X53" s="78">
        <v>0</v>
      </c>
      <c r="Y53" s="78">
        <v>0</v>
      </c>
      <c r="Z53" s="29">
        <f>SUM(W53:Y53)</f>
        <v>0</v>
      </c>
      <c r="AA53" s="78">
        <f>E53+K53+O53+R53+V53+Z53</f>
        <v>58.2459</v>
      </c>
      <c r="AB53" s="27">
        <f>RANK(AA53,AA:AA)</f>
        <v>58</v>
      </c>
    </row>
    <row r="54" s="69" customFormat="1" ht="20" customHeight="1" spans="1:28">
      <c r="A54" s="79" t="s">
        <v>37</v>
      </c>
      <c r="B54" s="79" t="s">
        <v>104</v>
      </c>
      <c r="C54" s="80">
        <v>202105070529</v>
      </c>
      <c r="D54" s="33">
        <v>2.642</v>
      </c>
      <c r="E54" s="76">
        <v>45.852</v>
      </c>
      <c r="F54" s="77">
        <v>50</v>
      </c>
      <c r="G54" s="78">
        <v>5.5537</v>
      </c>
      <c r="H54" s="29">
        <v>1.2</v>
      </c>
      <c r="I54" s="29">
        <v>0</v>
      </c>
      <c r="J54" s="29">
        <v>0</v>
      </c>
      <c r="K54" s="78">
        <f>G54+H54+I54+J54</f>
        <v>6.7537</v>
      </c>
      <c r="L54" s="85" t="str">
        <f>IF(K54&gt;=7,"优秀","良好")</f>
        <v>良好</v>
      </c>
      <c r="M54" s="29">
        <v>3.37</v>
      </c>
      <c r="N54" s="29">
        <v>0</v>
      </c>
      <c r="O54" s="78">
        <f>M54+N54</f>
        <v>3.37</v>
      </c>
      <c r="P54" s="29">
        <v>0.69</v>
      </c>
      <c r="Q54" s="29">
        <v>0.2</v>
      </c>
      <c r="R54" s="78">
        <f>P54+Q54</f>
        <v>0.89</v>
      </c>
      <c r="S54" s="29">
        <v>1.705</v>
      </c>
      <c r="T54" s="29">
        <v>0</v>
      </c>
      <c r="U54" s="29">
        <v>0</v>
      </c>
      <c r="V54" s="78">
        <f>S54+T54+U54</f>
        <v>1.705</v>
      </c>
      <c r="W54" s="29">
        <v>0.1</v>
      </c>
      <c r="X54" s="29">
        <v>0.25</v>
      </c>
      <c r="Y54" s="29">
        <v>0</v>
      </c>
      <c r="Z54" s="29">
        <f>SUM(W54:Y54)</f>
        <v>0.35</v>
      </c>
      <c r="AA54" s="78">
        <f t="shared" si="1"/>
        <v>58.9207</v>
      </c>
      <c r="AB54" s="27">
        <f>RANK(AA54,AA:AA)</f>
        <v>53</v>
      </c>
    </row>
    <row r="55" s="69" customFormat="1" ht="20" customHeight="1" spans="1:28">
      <c r="A55" s="74" t="s">
        <v>39</v>
      </c>
      <c r="B55" s="81" t="s">
        <v>105</v>
      </c>
      <c r="C55" s="75">
        <v>202005070231</v>
      </c>
      <c r="D55" s="76">
        <v>2.627</v>
      </c>
      <c r="E55" s="76">
        <v>45.762</v>
      </c>
      <c r="F55" s="77">
        <v>51</v>
      </c>
      <c r="G55" s="78">
        <v>5.211</v>
      </c>
      <c r="H55" s="76">
        <v>1</v>
      </c>
      <c r="I55" s="76">
        <v>0</v>
      </c>
      <c r="J55" s="76">
        <v>0</v>
      </c>
      <c r="K55" s="78">
        <f>G55+H55+I55+J55</f>
        <v>6.211</v>
      </c>
      <c r="L55" s="85" t="str">
        <f>IF(K55&gt;=7,"优秀","良好")</f>
        <v>良好</v>
      </c>
      <c r="M55" s="76">
        <v>3.95</v>
      </c>
      <c r="N55" s="76">
        <v>0</v>
      </c>
      <c r="O55" s="78">
        <f>M55+N55</f>
        <v>3.95</v>
      </c>
      <c r="P55" s="76">
        <v>0</v>
      </c>
      <c r="Q55" s="76">
        <v>0</v>
      </c>
      <c r="R55" s="78">
        <f>P55+Q55</f>
        <v>0</v>
      </c>
      <c r="S55" s="78">
        <v>1.56</v>
      </c>
      <c r="T55" s="78">
        <v>0</v>
      </c>
      <c r="U55" s="78">
        <v>0</v>
      </c>
      <c r="V55" s="78">
        <f>S55+T55+U55</f>
        <v>1.56</v>
      </c>
      <c r="W55" s="76">
        <v>1.1</v>
      </c>
      <c r="X55" s="76">
        <v>0</v>
      </c>
      <c r="Y55" s="76">
        <v>0</v>
      </c>
      <c r="Z55" s="29">
        <f>SUM(W55:Y55)</f>
        <v>1.1</v>
      </c>
      <c r="AA55" s="78">
        <f t="shared" si="1"/>
        <v>58.583</v>
      </c>
      <c r="AB55" s="27">
        <f>RANK(AA55,AA:AA)</f>
        <v>54</v>
      </c>
    </row>
    <row r="56" s="69" customFormat="1" ht="20" customHeight="1" spans="1:28">
      <c r="A56" s="79" t="s">
        <v>37</v>
      </c>
      <c r="B56" s="79" t="s">
        <v>106</v>
      </c>
      <c r="C56" s="80">
        <v>202105070207</v>
      </c>
      <c r="D56" s="33">
        <v>2.618</v>
      </c>
      <c r="E56" s="76">
        <v>45.708</v>
      </c>
      <c r="F56" s="77">
        <v>52</v>
      </c>
      <c r="G56" s="78">
        <v>5.25426</v>
      </c>
      <c r="H56" s="29">
        <v>1.2</v>
      </c>
      <c r="I56" s="29">
        <v>0</v>
      </c>
      <c r="J56" s="29">
        <v>0</v>
      </c>
      <c r="K56" s="78">
        <f>G56+H56+I56+J56</f>
        <v>6.45426</v>
      </c>
      <c r="L56" s="85" t="str">
        <f>IF(K56&gt;=7,"优秀","良好")</f>
        <v>良好</v>
      </c>
      <c r="M56" s="29">
        <v>3.5</v>
      </c>
      <c r="N56" s="29">
        <v>0.1</v>
      </c>
      <c r="O56" s="78">
        <f>M56+N56</f>
        <v>3.6</v>
      </c>
      <c r="P56" s="29">
        <v>0.9</v>
      </c>
      <c r="Q56" s="29">
        <v>0.25</v>
      </c>
      <c r="R56" s="78">
        <f>P56+Q56</f>
        <v>1.15</v>
      </c>
      <c r="S56" s="29">
        <v>1.7956</v>
      </c>
      <c r="T56" s="29">
        <v>0.78</v>
      </c>
      <c r="U56" s="29">
        <v>0</v>
      </c>
      <c r="V56" s="78">
        <f>S56+T56+U56</f>
        <v>2.5756</v>
      </c>
      <c r="W56" s="29">
        <v>0.1</v>
      </c>
      <c r="X56" s="29">
        <v>0</v>
      </c>
      <c r="Y56" s="29">
        <v>0</v>
      </c>
      <c r="Z56" s="29">
        <f>SUM(W56:Y56)</f>
        <v>0.1</v>
      </c>
      <c r="AA56" s="78">
        <f t="shared" si="1"/>
        <v>59.58786</v>
      </c>
      <c r="AB56" s="27">
        <f>RANK(AA56,AA:AA)</f>
        <v>50</v>
      </c>
    </row>
    <row r="57" s="69" customFormat="1" ht="20" customHeight="1" spans="1:28">
      <c r="A57" s="74" t="s">
        <v>35</v>
      </c>
      <c r="B57" s="74" t="s">
        <v>107</v>
      </c>
      <c r="C57" s="75">
        <v>202105070427</v>
      </c>
      <c r="D57" s="76">
        <v>2.574</v>
      </c>
      <c r="E57" s="76">
        <v>45.444</v>
      </c>
      <c r="F57" s="77">
        <v>53</v>
      </c>
      <c r="G57" s="78">
        <v>5.2457</v>
      </c>
      <c r="H57" s="78">
        <v>1</v>
      </c>
      <c r="I57" s="78">
        <v>0</v>
      </c>
      <c r="J57" s="78">
        <v>0</v>
      </c>
      <c r="K57" s="78">
        <f>G57+H57+I57+J57</f>
        <v>6.2457</v>
      </c>
      <c r="L57" s="85" t="str">
        <f>IF(K57&gt;=7,"优秀","良好")</f>
        <v>良好</v>
      </c>
      <c r="M57" s="78">
        <v>3.7</v>
      </c>
      <c r="N57" s="78">
        <v>0</v>
      </c>
      <c r="O57" s="78">
        <f>M57+N57</f>
        <v>3.7</v>
      </c>
      <c r="P57" s="78">
        <v>0.85</v>
      </c>
      <c r="Q57" s="78">
        <v>0</v>
      </c>
      <c r="R57" s="78">
        <f>P57+Q57</f>
        <v>0.85</v>
      </c>
      <c r="S57" s="78">
        <v>1.553</v>
      </c>
      <c r="T57" s="78">
        <v>0.65</v>
      </c>
      <c r="U57" s="78">
        <v>0</v>
      </c>
      <c r="V57" s="78">
        <f>S57+T57+U57</f>
        <v>2.203</v>
      </c>
      <c r="W57" s="78">
        <v>1</v>
      </c>
      <c r="X57" s="78">
        <v>0.25</v>
      </c>
      <c r="Y57" s="78">
        <v>0</v>
      </c>
      <c r="Z57" s="29">
        <f>SUM(W57:Y57)</f>
        <v>1.25</v>
      </c>
      <c r="AA57" s="78">
        <f t="shared" si="1"/>
        <v>59.6927</v>
      </c>
      <c r="AB57" s="27">
        <f>RANK(AA57,AA:AA)</f>
        <v>49</v>
      </c>
    </row>
    <row r="58" s="69" customFormat="1" ht="20" customHeight="1" spans="1:28">
      <c r="A58" s="74" t="s">
        <v>35</v>
      </c>
      <c r="B58" s="74" t="s">
        <v>108</v>
      </c>
      <c r="C58" s="75">
        <v>202105070431</v>
      </c>
      <c r="D58" s="76">
        <v>2.51</v>
      </c>
      <c r="E58" s="76">
        <v>45.06</v>
      </c>
      <c r="F58" s="77">
        <v>54</v>
      </c>
      <c r="G58" s="78">
        <v>5.2543</v>
      </c>
      <c r="H58" s="78">
        <v>1</v>
      </c>
      <c r="I58" s="78">
        <v>0</v>
      </c>
      <c r="J58" s="78">
        <v>0</v>
      </c>
      <c r="K58" s="78">
        <f>G58+H58+I58+J58</f>
        <v>6.2543</v>
      </c>
      <c r="L58" s="85" t="str">
        <f>IF(K58&gt;=7,"优秀","良好")</f>
        <v>良好</v>
      </c>
      <c r="M58" s="78">
        <v>3.35</v>
      </c>
      <c r="N58" s="78">
        <v>0</v>
      </c>
      <c r="O58" s="78">
        <f>M58+N58</f>
        <v>3.35</v>
      </c>
      <c r="P58" s="78">
        <v>0.95</v>
      </c>
      <c r="Q58" s="78">
        <v>0</v>
      </c>
      <c r="R58" s="78">
        <f>P58+Q58</f>
        <v>0.95</v>
      </c>
      <c r="S58" s="78">
        <v>1.593</v>
      </c>
      <c r="T58" s="78">
        <v>0</v>
      </c>
      <c r="U58" s="78">
        <v>0</v>
      </c>
      <c r="V58" s="78">
        <f>S58+T58+U58</f>
        <v>1.593</v>
      </c>
      <c r="W58" s="78">
        <v>2.8</v>
      </c>
      <c r="X58" s="78">
        <v>0</v>
      </c>
      <c r="Y58" s="78">
        <v>0</v>
      </c>
      <c r="Z58" s="29">
        <f>SUM(W58:Y58)</f>
        <v>2.8</v>
      </c>
      <c r="AA58" s="78">
        <f t="shared" si="1"/>
        <v>60.0073</v>
      </c>
      <c r="AB58" s="27">
        <f>RANK(AA58,AA:AA)</f>
        <v>48</v>
      </c>
    </row>
    <row r="59" s="69" customFormat="1" ht="20" customHeight="1" spans="1:28">
      <c r="A59" s="79" t="s">
        <v>37</v>
      </c>
      <c r="B59" s="27" t="s">
        <v>109</v>
      </c>
      <c r="C59" s="80">
        <v>202105070230</v>
      </c>
      <c r="D59" s="33">
        <v>2.486</v>
      </c>
      <c r="E59" s="76">
        <v>44.916</v>
      </c>
      <c r="F59" s="77">
        <v>55</v>
      </c>
      <c r="G59" s="78">
        <v>5.2372</v>
      </c>
      <c r="H59" s="29">
        <v>1</v>
      </c>
      <c r="I59" s="29">
        <v>0</v>
      </c>
      <c r="J59" s="29">
        <v>0</v>
      </c>
      <c r="K59" s="78">
        <f>G59+H59+I59+J59</f>
        <v>6.2372</v>
      </c>
      <c r="L59" s="85" t="str">
        <f>IF(K59&gt;=7,"优秀","良好")</f>
        <v>良好</v>
      </c>
      <c r="M59" s="29">
        <v>4.05</v>
      </c>
      <c r="N59" s="29">
        <v>0</v>
      </c>
      <c r="O59" s="78">
        <f>M59+N59</f>
        <v>4.05</v>
      </c>
      <c r="P59" s="29">
        <v>0.95</v>
      </c>
      <c r="Q59" s="29">
        <v>0</v>
      </c>
      <c r="R59" s="78">
        <f>P59+Q59</f>
        <v>0.95</v>
      </c>
      <c r="S59" s="29">
        <v>1.574</v>
      </c>
      <c r="T59" s="29">
        <v>0.82</v>
      </c>
      <c r="U59" s="29">
        <v>0</v>
      </c>
      <c r="V59" s="78">
        <f>S59+T59+U59</f>
        <v>2.394</v>
      </c>
      <c r="W59" s="29">
        <v>0</v>
      </c>
      <c r="X59" s="29">
        <v>0</v>
      </c>
      <c r="Y59" s="29">
        <v>0</v>
      </c>
      <c r="Z59" s="29">
        <f>SUM(W59:Y59)</f>
        <v>0</v>
      </c>
      <c r="AA59" s="78">
        <f t="shared" si="1"/>
        <v>58.5472</v>
      </c>
      <c r="AB59" s="27">
        <f>RANK(AA59,AA:AA)</f>
        <v>55</v>
      </c>
    </row>
    <row r="60" s="69" customFormat="1" ht="20" customHeight="1" spans="1:28">
      <c r="A60" s="74" t="s">
        <v>35</v>
      </c>
      <c r="B60" s="74" t="s">
        <v>110</v>
      </c>
      <c r="C60" s="75">
        <v>202105070419</v>
      </c>
      <c r="D60" s="76">
        <v>2.467</v>
      </c>
      <c r="E60" s="76">
        <v>44.802</v>
      </c>
      <c r="F60" s="77">
        <v>56</v>
      </c>
      <c r="G60" s="78">
        <v>5.2372</v>
      </c>
      <c r="H60" s="78">
        <v>1</v>
      </c>
      <c r="I60" s="78">
        <v>0</v>
      </c>
      <c r="J60" s="78">
        <v>0</v>
      </c>
      <c r="K60" s="78">
        <f>G60+H60+I60+J60</f>
        <v>6.2372</v>
      </c>
      <c r="L60" s="85" t="str">
        <f>IF(K60&gt;=7,"优秀","良好")</f>
        <v>良好</v>
      </c>
      <c r="M60" s="78">
        <v>3.9125</v>
      </c>
      <c r="N60" s="78">
        <v>0</v>
      </c>
      <c r="O60" s="78">
        <f>M60+N60</f>
        <v>3.9125</v>
      </c>
      <c r="P60" s="78">
        <v>0.9</v>
      </c>
      <c r="Q60" s="78">
        <v>0</v>
      </c>
      <c r="R60" s="78">
        <f>P60+Q60</f>
        <v>0.9</v>
      </c>
      <c r="S60" s="78">
        <v>1.545</v>
      </c>
      <c r="T60" s="78">
        <v>0</v>
      </c>
      <c r="U60" s="78">
        <v>0</v>
      </c>
      <c r="V60" s="78">
        <f>S60+T60+U60</f>
        <v>1.545</v>
      </c>
      <c r="W60" s="78">
        <v>0</v>
      </c>
      <c r="X60" s="78">
        <v>0</v>
      </c>
      <c r="Y60" s="78">
        <v>0</v>
      </c>
      <c r="Z60" s="29">
        <f>SUM(W60:Y60)</f>
        <v>0</v>
      </c>
      <c r="AA60" s="78">
        <f t="shared" si="1"/>
        <v>57.3967</v>
      </c>
      <c r="AB60" s="27">
        <f>RANK(AA60,AA:AA)</f>
        <v>61</v>
      </c>
    </row>
    <row r="61" s="69" customFormat="1" ht="20" customHeight="1" spans="1:28">
      <c r="A61" s="74" t="s">
        <v>39</v>
      </c>
      <c r="B61" s="74" t="s">
        <v>111</v>
      </c>
      <c r="C61" s="75">
        <v>202105070506</v>
      </c>
      <c r="D61" s="76">
        <v>2.457</v>
      </c>
      <c r="E61" s="76">
        <v>44.742</v>
      </c>
      <c r="F61" s="77">
        <v>57</v>
      </c>
      <c r="G61" s="78">
        <v>5.2662</v>
      </c>
      <c r="H61" s="76">
        <v>1</v>
      </c>
      <c r="I61" s="76">
        <v>0</v>
      </c>
      <c r="J61" s="76">
        <v>0</v>
      </c>
      <c r="K61" s="78">
        <f>G61+H61+I61+J61</f>
        <v>6.2662</v>
      </c>
      <c r="L61" s="85" t="str">
        <f>IF(K61&gt;=7,"优秀","良好")</f>
        <v>良好</v>
      </c>
      <c r="M61" s="76">
        <v>3.7</v>
      </c>
      <c r="N61" s="76">
        <v>0</v>
      </c>
      <c r="O61" s="78">
        <f>M61+N61</f>
        <v>3.7</v>
      </c>
      <c r="P61" s="76">
        <v>0.95</v>
      </c>
      <c r="Q61" s="76">
        <v>0</v>
      </c>
      <c r="R61" s="78">
        <f>P61+Q61</f>
        <v>0.95</v>
      </c>
      <c r="S61" s="78">
        <v>1.855</v>
      </c>
      <c r="T61" s="78">
        <v>1.58</v>
      </c>
      <c r="U61" s="78">
        <v>0</v>
      </c>
      <c r="V61" s="78">
        <f>S61+T61+U61</f>
        <v>3.435</v>
      </c>
      <c r="W61" s="76">
        <v>1.125</v>
      </c>
      <c r="X61" s="76">
        <v>0</v>
      </c>
      <c r="Y61" s="76">
        <v>0</v>
      </c>
      <c r="Z61" s="29">
        <f>SUM(W61:Y61)</f>
        <v>1.125</v>
      </c>
      <c r="AA61" s="78">
        <f t="shared" si="1"/>
        <v>60.2182</v>
      </c>
      <c r="AB61" s="27">
        <f>RANK(AA61,AA:AA)</f>
        <v>47</v>
      </c>
    </row>
    <row r="62" s="69" customFormat="1" ht="20" customHeight="1" spans="1:28">
      <c r="A62" s="74" t="s">
        <v>39</v>
      </c>
      <c r="B62" s="81" t="s">
        <v>112</v>
      </c>
      <c r="C62" s="82" t="s">
        <v>113</v>
      </c>
      <c r="D62" s="76">
        <v>2.454</v>
      </c>
      <c r="E62" s="76">
        <v>44.724</v>
      </c>
      <c r="F62" s="77">
        <v>58</v>
      </c>
      <c r="G62" s="78">
        <v>5.22</v>
      </c>
      <c r="H62" s="76">
        <v>1</v>
      </c>
      <c r="I62" s="76">
        <v>0</v>
      </c>
      <c r="J62" s="76">
        <v>0</v>
      </c>
      <c r="K62" s="78">
        <f>G62+H62+I62+J62</f>
        <v>6.22</v>
      </c>
      <c r="L62" s="85" t="str">
        <f>IF(K62&gt;=7,"优秀","良好")</f>
        <v>良好</v>
      </c>
      <c r="M62" s="76">
        <v>3.15</v>
      </c>
      <c r="N62" s="76">
        <v>0</v>
      </c>
      <c r="O62" s="78">
        <f>M62+N62</f>
        <v>3.15</v>
      </c>
      <c r="P62" s="76">
        <v>0.9</v>
      </c>
      <c r="Q62" s="76">
        <v>0</v>
      </c>
      <c r="R62" s="78">
        <f>P62+Q62</f>
        <v>0.9</v>
      </c>
      <c r="S62" s="78">
        <v>1.5531</v>
      </c>
      <c r="T62" s="78">
        <v>0</v>
      </c>
      <c r="U62" s="78">
        <v>0</v>
      </c>
      <c r="V62" s="78">
        <f>S62+T62+U62</f>
        <v>1.5531</v>
      </c>
      <c r="W62" s="76">
        <v>0</v>
      </c>
      <c r="X62" s="76">
        <v>0</v>
      </c>
      <c r="Y62" s="76">
        <v>0</v>
      </c>
      <c r="Z62" s="29">
        <f>SUM(W62:Y62)</f>
        <v>0</v>
      </c>
      <c r="AA62" s="78">
        <f t="shared" si="1"/>
        <v>56.5471</v>
      </c>
      <c r="AB62" s="27">
        <f>RANK(AA62,AA:AA)</f>
        <v>66</v>
      </c>
    </row>
    <row r="63" s="69" customFormat="1" ht="20" customHeight="1" spans="1:28">
      <c r="A63" s="74" t="s">
        <v>35</v>
      </c>
      <c r="B63" s="74" t="s">
        <v>114</v>
      </c>
      <c r="C63" s="75">
        <v>202105070410</v>
      </c>
      <c r="D63" s="76">
        <v>2.397</v>
      </c>
      <c r="E63" s="76">
        <v>44.382</v>
      </c>
      <c r="F63" s="77">
        <v>59</v>
      </c>
      <c r="G63" s="78">
        <v>5.2628</v>
      </c>
      <c r="H63" s="78">
        <v>1</v>
      </c>
      <c r="I63" s="78">
        <v>0</v>
      </c>
      <c r="J63" s="78">
        <v>0</v>
      </c>
      <c r="K63" s="78">
        <f>G63+H63+I63+J63</f>
        <v>6.2628</v>
      </c>
      <c r="L63" s="85" t="str">
        <f>IF(K63&gt;=7,"优秀","良好")</f>
        <v>良好</v>
      </c>
      <c r="M63" s="78">
        <v>3.9</v>
      </c>
      <c r="N63" s="78">
        <v>0.2</v>
      </c>
      <c r="O63" s="78">
        <f>M63+N63</f>
        <v>4.1</v>
      </c>
      <c r="P63" s="78">
        <v>0.93</v>
      </c>
      <c r="Q63" s="78">
        <v>0</v>
      </c>
      <c r="R63" s="78">
        <f>P63+Q63</f>
        <v>0.93</v>
      </c>
      <c r="S63" s="78">
        <v>1.4741</v>
      </c>
      <c r="T63" s="78">
        <v>0.97</v>
      </c>
      <c r="U63" s="78">
        <v>0</v>
      </c>
      <c r="V63" s="78">
        <f>S63+T63+U63</f>
        <v>2.4441</v>
      </c>
      <c r="W63" s="78">
        <v>0</v>
      </c>
      <c r="X63" s="78">
        <v>0</v>
      </c>
      <c r="Y63" s="78">
        <v>0</v>
      </c>
      <c r="Z63" s="29">
        <f>SUM(W63:Y63)</f>
        <v>0</v>
      </c>
      <c r="AA63" s="78">
        <f t="shared" si="1"/>
        <v>58.1189</v>
      </c>
      <c r="AB63" s="27">
        <f>RANK(AA63,AA:AA)</f>
        <v>59</v>
      </c>
    </row>
    <row r="64" s="69" customFormat="1" ht="20" customHeight="1" spans="1:28">
      <c r="A64" s="74" t="s">
        <v>39</v>
      </c>
      <c r="B64" s="81" t="s">
        <v>115</v>
      </c>
      <c r="C64" s="75">
        <v>202105070315</v>
      </c>
      <c r="D64" s="76">
        <v>2.392</v>
      </c>
      <c r="E64" s="76">
        <v>44.352</v>
      </c>
      <c r="F64" s="77">
        <v>60</v>
      </c>
      <c r="G64" s="78">
        <v>5.2661</v>
      </c>
      <c r="H64" s="76">
        <v>1</v>
      </c>
      <c r="I64" s="76">
        <v>0</v>
      </c>
      <c r="J64" s="76">
        <v>0</v>
      </c>
      <c r="K64" s="78">
        <f>G64+H64+I64+J64</f>
        <v>6.2661</v>
      </c>
      <c r="L64" s="85" t="str">
        <f>IF(K64&gt;=7,"优秀","良好")</f>
        <v>良好</v>
      </c>
      <c r="M64" s="76">
        <v>3.88</v>
      </c>
      <c r="N64" s="76">
        <v>0</v>
      </c>
      <c r="O64" s="78">
        <f>M64+N64</f>
        <v>3.88</v>
      </c>
      <c r="P64" s="76">
        <v>0.93</v>
      </c>
      <c r="Q64" s="76">
        <v>0</v>
      </c>
      <c r="R64" s="78">
        <f>P64+Q64</f>
        <v>0.93</v>
      </c>
      <c r="S64" s="78">
        <v>1.8549</v>
      </c>
      <c r="T64" s="78">
        <v>0</v>
      </c>
      <c r="U64" s="78">
        <v>0</v>
      </c>
      <c r="V64" s="78">
        <f>S64+T64+U64</f>
        <v>1.8549</v>
      </c>
      <c r="W64" s="76">
        <v>0.1</v>
      </c>
      <c r="X64" s="76">
        <v>0</v>
      </c>
      <c r="Y64" s="76">
        <v>0</v>
      </c>
      <c r="Z64" s="29">
        <f>SUM(W64:Y64)</f>
        <v>0.1</v>
      </c>
      <c r="AA64" s="78">
        <f t="shared" si="1"/>
        <v>57.383</v>
      </c>
      <c r="AB64" s="27">
        <f>RANK(AA64,AA:AA)</f>
        <v>62</v>
      </c>
    </row>
    <row r="65" s="69" customFormat="1" ht="20" customHeight="1" spans="1:28">
      <c r="A65" s="74" t="s">
        <v>35</v>
      </c>
      <c r="B65" s="74" t="s">
        <v>116</v>
      </c>
      <c r="C65" s="75">
        <v>202105070401</v>
      </c>
      <c r="D65" s="76">
        <v>2.366</v>
      </c>
      <c r="E65" s="76">
        <v>44.196</v>
      </c>
      <c r="F65" s="77">
        <v>61</v>
      </c>
      <c r="G65" s="78">
        <v>5.52</v>
      </c>
      <c r="H65" s="78">
        <v>0</v>
      </c>
      <c r="I65" s="78">
        <v>0</v>
      </c>
      <c r="J65" s="78">
        <v>0</v>
      </c>
      <c r="K65" s="78">
        <f>G65+H65+I65+J65</f>
        <v>5.52</v>
      </c>
      <c r="L65" s="85" t="str">
        <f>IF(K65&gt;=7,"优秀","良好")</f>
        <v>良好</v>
      </c>
      <c r="M65" s="78">
        <v>3.35</v>
      </c>
      <c r="N65" s="78">
        <v>0</v>
      </c>
      <c r="O65" s="78">
        <f>M65+N65</f>
        <v>3.35</v>
      </c>
      <c r="P65" s="78">
        <v>0.95</v>
      </c>
      <c r="Q65" s="78">
        <v>0</v>
      </c>
      <c r="R65" s="78">
        <f>P65+Q65</f>
        <v>0.95</v>
      </c>
      <c r="S65" s="78">
        <v>1.4848</v>
      </c>
      <c r="T65" s="78">
        <v>0</v>
      </c>
      <c r="U65" s="78">
        <v>0</v>
      </c>
      <c r="V65" s="78">
        <f>S65+T65+U65</f>
        <v>1.4848</v>
      </c>
      <c r="W65" s="78">
        <v>0</v>
      </c>
      <c r="X65" s="78">
        <v>0</v>
      </c>
      <c r="Y65" s="78">
        <v>0</v>
      </c>
      <c r="Z65" s="29">
        <f>SUM(W65:Y65)</f>
        <v>0</v>
      </c>
      <c r="AA65" s="78">
        <f t="shared" si="1"/>
        <v>55.5008</v>
      </c>
      <c r="AB65" s="27">
        <f>RANK(AA65,AA:AA)</f>
        <v>72</v>
      </c>
    </row>
    <row r="66" ht="20" customHeight="1" spans="1:28">
      <c r="A66" s="74" t="s">
        <v>35</v>
      </c>
      <c r="B66" s="74" t="s">
        <v>117</v>
      </c>
      <c r="C66" s="75" t="s">
        <v>118</v>
      </c>
      <c r="D66" s="76">
        <v>2.339</v>
      </c>
      <c r="E66" s="76">
        <v>44.034</v>
      </c>
      <c r="F66" s="77">
        <v>62</v>
      </c>
      <c r="G66" s="78">
        <v>5.2714</v>
      </c>
      <c r="H66" s="78">
        <v>1</v>
      </c>
      <c r="I66" s="78">
        <v>0</v>
      </c>
      <c r="J66" s="78">
        <v>0</v>
      </c>
      <c r="K66" s="78">
        <f>G66+H66+I66+J66</f>
        <v>6.2714</v>
      </c>
      <c r="L66" s="85" t="str">
        <f>IF(K66&gt;=7,"优秀","良好")</f>
        <v>良好</v>
      </c>
      <c r="M66" s="78">
        <v>3.85</v>
      </c>
      <c r="N66" s="78">
        <v>0</v>
      </c>
      <c r="O66" s="78">
        <f>M66+N66</f>
        <v>3.85</v>
      </c>
      <c r="P66" s="78">
        <v>0.95</v>
      </c>
      <c r="Q66" s="78">
        <v>0.4</v>
      </c>
      <c r="R66" s="78">
        <f>P66+Q66</f>
        <v>1.35</v>
      </c>
      <c r="S66" s="78">
        <v>1.6014</v>
      </c>
      <c r="T66" s="78">
        <v>0</v>
      </c>
      <c r="U66" s="78">
        <v>0</v>
      </c>
      <c r="V66" s="78">
        <f>S66+T66+U66</f>
        <v>1.6014</v>
      </c>
      <c r="W66" s="78">
        <v>1.4</v>
      </c>
      <c r="X66" s="78">
        <v>0</v>
      </c>
      <c r="Y66" s="78">
        <v>0</v>
      </c>
      <c r="Z66" s="29">
        <f>SUM(W66:Y66)</f>
        <v>1.4</v>
      </c>
      <c r="AA66" s="78">
        <f t="shared" si="1"/>
        <v>58.5068</v>
      </c>
      <c r="AB66" s="27">
        <f>RANK(AA66,AA:AA)</f>
        <v>56</v>
      </c>
    </row>
    <row r="67" ht="20" customHeight="1" spans="1:28">
      <c r="A67" s="79" t="s">
        <v>37</v>
      </c>
      <c r="B67" s="27" t="s">
        <v>119</v>
      </c>
      <c r="C67" s="80">
        <v>202105070224</v>
      </c>
      <c r="D67" s="33">
        <v>2.338</v>
      </c>
      <c r="E67" s="76">
        <v>44.028</v>
      </c>
      <c r="F67" s="77">
        <v>63</v>
      </c>
      <c r="G67" s="78">
        <v>5.1514</v>
      </c>
      <c r="H67" s="29">
        <v>1.2</v>
      </c>
      <c r="I67" s="29">
        <v>0</v>
      </c>
      <c r="J67" s="29">
        <v>0</v>
      </c>
      <c r="K67" s="78">
        <f>G67+H67+I67+J67</f>
        <v>6.3514</v>
      </c>
      <c r="L67" s="85" t="str">
        <f>IF(K67&gt;=7,"优秀","良好")</f>
        <v>良好</v>
      </c>
      <c r="M67" s="29">
        <v>3</v>
      </c>
      <c r="N67" s="29">
        <v>0</v>
      </c>
      <c r="O67" s="78">
        <f>M67+N67</f>
        <v>3</v>
      </c>
      <c r="P67" s="29">
        <v>0.8</v>
      </c>
      <c r="Q67" s="29">
        <v>0</v>
      </c>
      <c r="R67" s="78">
        <f>P67+Q67</f>
        <v>0.8</v>
      </c>
      <c r="S67" s="29">
        <v>1.5984</v>
      </c>
      <c r="T67" s="29">
        <v>0</v>
      </c>
      <c r="U67" s="29">
        <v>0</v>
      </c>
      <c r="V67" s="78">
        <f>S67+T67+U67</f>
        <v>1.5984</v>
      </c>
      <c r="W67" s="29">
        <v>0</v>
      </c>
      <c r="X67" s="29">
        <v>0</v>
      </c>
      <c r="Y67" s="29">
        <v>0</v>
      </c>
      <c r="Z67" s="29">
        <f>SUM(W67:Y67)</f>
        <v>0</v>
      </c>
      <c r="AA67" s="78">
        <f t="shared" si="1"/>
        <v>55.7778</v>
      </c>
      <c r="AB67" s="27">
        <f>RANK(AA67,AA:AA)</f>
        <v>69</v>
      </c>
    </row>
    <row r="68" ht="20" customHeight="1" spans="1:28">
      <c r="A68" s="74" t="s">
        <v>39</v>
      </c>
      <c r="B68" s="81" t="s">
        <v>120</v>
      </c>
      <c r="C68" s="82" t="s">
        <v>121</v>
      </c>
      <c r="D68" s="76">
        <v>2.312</v>
      </c>
      <c r="E68" s="76">
        <v>43.872</v>
      </c>
      <c r="F68" s="77">
        <v>64</v>
      </c>
      <c r="G68" s="78">
        <v>5.1445</v>
      </c>
      <c r="H68" s="76">
        <v>1</v>
      </c>
      <c r="I68" s="76">
        <v>0</v>
      </c>
      <c r="J68" s="76">
        <v>0</v>
      </c>
      <c r="K68" s="78">
        <f>G68+H68+I68+J68</f>
        <v>6.1445</v>
      </c>
      <c r="L68" s="85" t="str">
        <f>IF(K68&gt;=7,"优秀","良好")</f>
        <v>良好</v>
      </c>
      <c r="M68" s="76">
        <v>3.4499</v>
      </c>
      <c r="N68" s="76">
        <v>0</v>
      </c>
      <c r="O68" s="78">
        <f>M68+N68</f>
        <v>3.4499</v>
      </c>
      <c r="P68" s="76">
        <v>0.95</v>
      </c>
      <c r="Q68" s="76">
        <v>0</v>
      </c>
      <c r="R68" s="78">
        <f>P68+Q68</f>
        <v>0.95</v>
      </c>
      <c r="S68" s="78">
        <v>1.4674</v>
      </c>
      <c r="T68" s="78">
        <v>0</v>
      </c>
      <c r="U68" s="78">
        <v>0</v>
      </c>
      <c r="V68" s="78">
        <f>S68+T68+U68</f>
        <v>1.4674</v>
      </c>
      <c r="W68" s="76">
        <v>0</v>
      </c>
      <c r="X68" s="76">
        <v>0</v>
      </c>
      <c r="Y68" s="76">
        <v>0</v>
      </c>
      <c r="Z68" s="29">
        <f>SUM(W68:Y68)</f>
        <v>0</v>
      </c>
      <c r="AA68" s="78">
        <f t="shared" si="1"/>
        <v>55.8838</v>
      </c>
      <c r="AB68" s="27">
        <f>RANK(AA68,AA:AA)</f>
        <v>68</v>
      </c>
    </row>
    <row r="69" ht="20" customHeight="1" spans="1:28">
      <c r="A69" s="74" t="s">
        <v>35</v>
      </c>
      <c r="B69" s="74" t="s">
        <v>122</v>
      </c>
      <c r="C69" s="75" t="s">
        <v>123</v>
      </c>
      <c r="D69" s="76">
        <v>2.304</v>
      </c>
      <c r="E69" s="76">
        <v>43.824</v>
      </c>
      <c r="F69" s="77">
        <v>65</v>
      </c>
      <c r="G69" s="78">
        <v>5.22858</v>
      </c>
      <c r="H69" s="78">
        <v>1</v>
      </c>
      <c r="I69" s="78">
        <v>0</v>
      </c>
      <c r="J69" s="78">
        <v>0</v>
      </c>
      <c r="K69" s="78">
        <f>G69+H69+I69+J69</f>
        <v>6.22858</v>
      </c>
      <c r="L69" s="85" t="str">
        <f>IF(K69&gt;=7,"优秀","良好")</f>
        <v>良好</v>
      </c>
      <c r="M69" s="78">
        <v>3.45</v>
      </c>
      <c r="N69" s="78">
        <v>0</v>
      </c>
      <c r="O69" s="78">
        <f>M69+N69</f>
        <v>3.45</v>
      </c>
      <c r="P69" s="78">
        <v>0.95</v>
      </c>
      <c r="Q69" s="78">
        <v>0</v>
      </c>
      <c r="R69" s="78">
        <f>P69+Q69</f>
        <v>0.95</v>
      </c>
      <c r="S69" s="78">
        <v>1.5639</v>
      </c>
      <c r="T69" s="78">
        <v>0</v>
      </c>
      <c r="U69" s="78">
        <v>0</v>
      </c>
      <c r="V69" s="78">
        <f>S69+T69+U69</f>
        <v>1.5639</v>
      </c>
      <c r="W69" s="78">
        <v>1</v>
      </c>
      <c r="X69" s="78">
        <v>0</v>
      </c>
      <c r="Y69" s="78">
        <v>0</v>
      </c>
      <c r="Z69" s="29">
        <f>SUM(W69:Y69)</f>
        <v>1</v>
      </c>
      <c r="AA69" s="78">
        <f t="shared" si="1"/>
        <v>57.01648</v>
      </c>
      <c r="AB69" s="27">
        <f>RANK(AA69,AA:AA)</f>
        <v>65</v>
      </c>
    </row>
    <row r="70" ht="20" customHeight="1" spans="1:28">
      <c r="A70" s="74" t="s">
        <v>35</v>
      </c>
      <c r="B70" s="74" t="s">
        <v>124</v>
      </c>
      <c r="C70" s="75" t="s">
        <v>125</v>
      </c>
      <c r="D70" s="76">
        <v>2.293</v>
      </c>
      <c r="E70" s="76">
        <v>43.758</v>
      </c>
      <c r="F70" s="77">
        <v>66</v>
      </c>
      <c r="G70" s="78">
        <v>5.28</v>
      </c>
      <c r="H70" s="78">
        <v>1</v>
      </c>
      <c r="I70" s="78">
        <v>0</v>
      </c>
      <c r="J70" s="78">
        <v>0</v>
      </c>
      <c r="K70" s="78">
        <f>G70+H70+I70+J70</f>
        <v>6.28</v>
      </c>
      <c r="L70" s="85" t="str">
        <f>IF(K70&gt;=7,"优秀","良好")</f>
        <v>良好</v>
      </c>
      <c r="M70" s="78">
        <v>3.45</v>
      </c>
      <c r="N70" s="78">
        <v>0</v>
      </c>
      <c r="O70" s="78">
        <f>M70+N70</f>
        <v>3.45</v>
      </c>
      <c r="P70" s="78">
        <v>0.93</v>
      </c>
      <c r="Q70" s="78">
        <v>0</v>
      </c>
      <c r="R70" s="78">
        <f>P70+Q70</f>
        <v>0.93</v>
      </c>
      <c r="S70" s="78">
        <v>1.574</v>
      </c>
      <c r="T70" s="78">
        <v>0</v>
      </c>
      <c r="U70" s="78">
        <v>0</v>
      </c>
      <c r="V70" s="78">
        <f>S70+T70+U70</f>
        <v>1.574</v>
      </c>
      <c r="W70" s="78">
        <v>1.5</v>
      </c>
      <c r="X70" s="78">
        <v>0</v>
      </c>
      <c r="Y70" s="78">
        <v>1</v>
      </c>
      <c r="Z70" s="29">
        <f>SUM(W70:Y70)</f>
        <v>2.5</v>
      </c>
      <c r="AA70" s="78">
        <f t="shared" ref="AA70:AA89" si="2">E70+K70+O70+R70+V70+Z70</f>
        <v>58.492</v>
      </c>
      <c r="AB70" s="27">
        <f>RANK(AA70,AA:AA)</f>
        <v>57</v>
      </c>
    </row>
    <row r="71" ht="20" customHeight="1" spans="1:28">
      <c r="A71" s="74" t="s">
        <v>39</v>
      </c>
      <c r="B71" s="81" t="s">
        <v>126</v>
      </c>
      <c r="C71" s="75">
        <v>202105070327</v>
      </c>
      <c r="D71" s="76">
        <v>2.283</v>
      </c>
      <c r="E71" s="76">
        <v>43.698</v>
      </c>
      <c r="F71" s="77">
        <v>67</v>
      </c>
      <c r="G71" s="78">
        <v>5.1277</v>
      </c>
      <c r="H71" s="76">
        <v>1</v>
      </c>
      <c r="I71" s="76">
        <v>0</v>
      </c>
      <c r="J71" s="76">
        <v>0</v>
      </c>
      <c r="K71" s="78">
        <f>G71+H71+I71+J71</f>
        <v>6.1277</v>
      </c>
      <c r="L71" s="85" t="str">
        <f>IF(K71&gt;=7,"优秀","良好")</f>
        <v>良好</v>
      </c>
      <c r="M71" s="76">
        <v>3.89</v>
      </c>
      <c r="N71" s="76">
        <v>0</v>
      </c>
      <c r="O71" s="78">
        <f>M71+N71</f>
        <v>3.89</v>
      </c>
      <c r="P71" s="76">
        <v>0.97</v>
      </c>
      <c r="Q71" s="76">
        <v>0</v>
      </c>
      <c r="R71" s="78">
        <f>P71+Q71</f>
        <v>0.97</v>
      </c>
      <c r="S71" s="78">
        <v>1.56</v>
      </c>
      <c r="T71" s="78">
        <v>0</v>
      </c>
      <c r="U71" s="78">
        <v>0</v>
      </c>
      <c r="V71" s="78">
        <f>S71+T71+U71</f>
        <v>1.56</v>
      </c>
      <c r="W71" s="76">
        <v>1</v>
      </c>
      <c r="X71" s="76">
        <v>0</v>
      </c>
      <c r="Y71" s="76">
        <v>0</v>
      </c>
      <c r="Z71" s="29">
        <f>SUM(W71:Y71)</f>
        <v>1</v>
      </c>
      <c r="AA71" s="78">
        <f t="shared" si="2"/>
        <v>57.2457</v>
      </c>
      <c r="AB71" s="27">
        <f>RANK(AA71,AA:AA)</f>
        <v>64</v>
      </c>
    </row>
    <row r="72" ht="20" customHeight="1" spans="1:28">
      <c r="A72" s="79" t="s">
        <v>37</v>
      </c>
      <c r="B72" s="27" t="s">
        <v>127</v>
      </c>
      <c r="C72" s="80">
        <v>202105070225</v>
      </c>
      <c r="D72" s="33">
        <v>2.255</v>
      </c>
      <c r="E72" s="76">
        <v>43.53</v>
      </c>
      <c r="F72" s="77">
        <v>68</v>
      </c>
      <c r="G72" s="78">
        <v>5.22858</v>
      </c>
      <c r="H72" s="29">
        <v>1.2</v>
      </c>
      <c r="I72" s="29">
        <v>0</v>
      </c>
      <c r="J72" s="29">
        <v>0</v>
      </c>
      <c r="K72" s="78">
        <f>G72+H72+I72+J72</f>
        <v>6.42858</v>
      </c>
      <c r="L72" s="85" t="str">
        <f>IF(K72&gt;=7,"优秀","良好")</f>
        <v>良好</v>
      </c>
      <c r="M72" s="29">
        <v>3.32</v>
      </c>
      <c r="N72" s="29">
        <v>0</v>
      </c>
      <c r="O72" s="78">
        <f>M72+N72</f>
        <v>3.32</v>
      </c>
      <c r="P72" s="29">
        <v>0.85</v>
      </c>
      <c r="Q72" s="29">
        <v>0</v>
      </c>
      <c r="R72" s="78">
        <f>P72+Q72</f>
        <v>0.85</v>
      </c>
      <c r="S72" s="29">
        <v>1.602</v>
      </c>
      <c r="T72" s="29">
        <v>0</v>
      </c>
      <c r="U72" s="29">
        <v>0</v>
      </c>
      <c r="V72" s="78">
        <f>S72+T72+U72</f>
        <v>1.602</v>
      </c>
      <c r="W72" s="29">
        <v>0</v>
      </c>
      <c r="X72" s="29">
        <v>0</v>
      </c>
      <c r="Y72" s="29">
        <v>0</v>
      </c>
      <c r="Z72" s="29">
        <f>SUM(W72:Y72)</f>
        <v>0</v>
      </c>
      <c r="AA72" s="78">
        <f t="shared" si="2"/>
        <v>55.73058</v>
      </c>
      <c r="AB72" s="27">
        <f>RANK(AA72,AA:AA)</f>
        <v>70</v>
      </c>
    </row>
    <row r="73" ht="20" customHeight="1" spans="1:28">
      <c r="A73" s="79" t="s">
        <v>37</v>
      </c>
      <c r="B73" s="27" t="s">
        <v>128</v>
      </c>
      <c r="C73" s="80">
        <v>202105070215</v>
      </c>
      <c r="D73" s="33">
        <v>2.229</v>
      </c>
      <c r="E73" s="76">
        <v>43.32</v>
      </c>
      <c r="F73" s="77">
        <v>69</v>
      </c>
      <c r="G73" s="78">
        <v>5.1525</v>
      </c>
      <c r="H73" s="29">
        <v>1.2</v>
      </c>
      <c r="I73" s="29">
        <v>0</v>
      </c>
      <c r="J73" s="29">
        <v>0</v>
      </c>
      <c r="K73" s="78">
        <f>G73+H73+I73+J73</f>
        <v>6.3525</v>
      </c>
      <c r="L73" s="85" t="str">
        <f>IF(K73&gt;=7,"优秀","良好")</f>
        <v>良好</v>
      </c>
      <c r="M73" s="29">
        <v>3.4</v>
      </c>
      <c r="N73" s="29">
        <v>0</v>
      </c>
      <c r="O73" s="78">
        <f>M73+N73</f>
        <v>3.4</v>
      </c>
      <c r="P73" s="29">
        <v>0.95</v>
      </c>
      <c r="Q73" s="29">
        <v>0</v>
      </c>
      <c r="R73" s="78">
        <f>P73+Q73</f>
        <v>0.95</v>
      </c>
      <c r="S73" s="29">
        <v>1.595</v>
      </c>
      <c r="T73" s="29">
        <v>0</v>
      </c>
      <c r="U73" s="29">
        <v>0</v>
      </c>
      <c r="V73" s="78">
        <f>S73+T73+U73</f>
        <v>1.595</v>
      </c>
      <c r="W73" s="29">
        <v>0.1</v>
      </c>
      <c r="X73" s="29">
        <v>0</v>
      </c>
      <c r="Y73" s="29">
        <v>0</v>
      </c>
      <c r="Z73" s="29">
        <f>SUM(W73:Y73)</f>
        <v>0.1</v>
      </c>
      <c r="AA73" s="78">
        <f t="shared" si="2"/>
        <v>55.7175</v>
      </c>
      <c r="AB73" s="27">
        <f>RANK(AA73,AA:AA)</f>
        <v>71</v>
      </c>
    </row>
    <row r="74" ht="20" customHeight="1" spans="1:28">
      <c r="A74" s="74" t="s">
        <v>35</v>
      </c>
      <c r="B74" s="74" t="s">
        <v>129</v>
      </c>
      <c r="C74" s="75">
        <v>202105070113</v>
      </c>
      <c r="D74" s="76">
        <v>2.189</v>
      </c>
      <c r="E74" s="76">
        <f>(D74*10+50)*0.6</f>
        <v>43.134</v>
      </c>
      <c r="F74" s="77">
        <v>70</v>
      </c>
      <c r="G74" s="78">
        <v>5.3057</v>
      </c>
      <c r="H74" s="78">
        <v>1</v>
      </c>
      <c r="I74" s="78">
        <v>0</v>
      </c>
      <c r="J74" s="78">
        <v>0</v>
      </c>
      <c r="K74" s="78">
        <f>G74+H74+I74+J74</f>
        <v>6.3057</v>
      </c>
      <c r="L74" s="85" t="str">
        <f>IF(K74&gt;=7,"优秀","良好")</f>
        <v>良好</v>
      </c>
      <c r="M74" s="78">
        <v>0</v>
      </c>
      <c r="N74" s="78">
        <v>0</v>
      </c>
      <c r="O74" s="78">
        <f>M74+N74</f>
        <v>0</v>
      </c>
      <c r="P74" s="78">
        <v>0.94</v>
      </c>
      <c r="Q74" s="78">
        <v>0</v>
      </c>
      <c r="R74" s="78">
        <f>P74+Q74</f>
        <v>0.94</v>
      </c>
      <c r="S74" s="78">
        <v>1.5639</v>
      </c>
      <c r="T74" s="78">
        <v>0</v>
      </c>
      <c r="U74" s="78">
        <v>0</v>
      </c>
      <c r="V74" s="78">
        <f>S74+T74+U74</f>
        <v>1.5639</v>
      </c>
      <c r="W74" s="78">
        <v>1</v>
      </c>
      <c r="X74" s="78">
        <v>0</v>
      </c>
      <c r="Y74" s="78">
        <v>0.6</v>
      </c>
      <c r="Z74" s="29">
        <f>SUM(W74:Y74)</f>
        <v>1.6</v>
      </c>
      <c r="AA74" s="78">
        <f t="shared" si="2"/>
        <v>53.5436</v>
      </c>
      <c r="AB74" s="27">
        <f>RANK(AA74,AA:AA)</f>
        <v>81</v>
      </c>
    </row>
    <row r="75" ht="20" customHeight="1" spans="1:28">
      <c r="A75" s="74" t="s">
        <v>39</v>
      </c>
      <c r="B75" s="81" t="s">
        <v>130</v>
      </c>
      <c r="C75" s="75">
        <v>202105070302</v>
      </c>
      <c r="D75" s="76">
        <v>2.142</v>
      </c>
      <c r="E75" s="76">
        <v>42.842</v>
      </c>
      <c r="F75" s="77">
        <v>71</v>
      </c>
      <c r="G75" s="78">
        <v>5.2384</v>
      </c>
      <c r="H75" s="76">
        <v>1</v>
      </c>
      <c r="I75" s="76">
        <v>0</v>
      </c>
      <c r="J75" s="76">
        <v>0</v>
      </c>
      <c r="K75" s="78">
        <f>G75+H75+I75+J75</f>
        <v>6.2384</v>
      </c>
      <c r="L75" s="85" t="str">
        <f>IF(K75&gt;=7,"优秀","良好")</f>
        <v>良好</v>
      </c>
      <c r="M75" s="76">
        <v>3.4222</v>
      </c>
      <c r="N75" s="76">
        <v>0</v>
      </c>
      <c r="O75" s="78">
        <f>M75+N75</f>
        <v>3.4222</v>
      </c>
      <c r="P75" s="76">
        <v>0.93</v>
      </c>
      <c r="Q75" s="76">
        <v>0</v>
      </c>
      <c r="R75" s="78">
        <f>P75+Q75</f>
        <v>0.93</v>
      </c>
      <c r="S75" s="78">
        <v>1.5498</v>
      </c>
      <c r="T75" s="78">
        <v>0</v>
      </c>
      <c r="U75" s="78">
        <v>0</v>
      </c>
      <c r="V75" s="78">
        <f>S75+T75+U75</f>
        <v>1.5498</v>
      </c>
      <c r="W75" s="76">
        <v>0</v>
      </c>
      <c r="X75" s="76">
        <v>0.25</v>
      </c>
      <c r="Y75" s="76">
        <v>0</v>
      </c>
      <c r="Z75" s="29">
        <f>SUM(W75:Y75)</f>
        <v>0.25</v>
      </c>
      <c r="AA75" s="78">
        <f t="shared" si="2"/>
        <v>55.2324</v>
      </c>
      <c r="AB75" s="27">
        <f>RANK(AA75,AA:AA)</f>
        <v>74</v>
      </c>
    </row>
    <row r="76" ht="20" customHeight="1" spans="1:28">
      <c r="A76" s="74" t="s">
        <v>35</v>
      </c>
      <c r="B76" s="74" t="s">
        <v>131</v>
      </c>
      <c r="C76" s="75">
        <v>202105070519</v>
      </c>
      <c r="D76" s="76">
        <v>2.107</v>
      </c>
      <c r="E76" s="76">
        <v>42.624</v>
      </c>
      <c r="F76" s="77">
        <v>72</v>
      </c>
      <c r="G76" s="78">
        <v>5.2714</v>
      </c>
      <c r="H76" s="78">
        <v>1</v>
      </c>
      <c r="I76" s="78">
        <v>0</v>
      </c>
      <c r="J76" s="78">
        <v>0</v>
      </c>
      <c r="K76" s="78">
        <f>G76+H76+I76+J76</f>
        <v>6.2714</v>
      </c>
      <c r="L76" s="85" t="str">
        <f>IF(K76&gt;=7,"优秀","良好")</f>
        <v>良好</v>
      </c>
      <c r="M76" s="78">
        <v>3.12</v>
      </c>
      <c r="N76" s="78">
        <v>0</v>
      </c>
      <c r="O76" s="78">
        <f>M76+N76</f>
        <v>3.12</v>
      </c>
      <c r="P76" s="78">
        <v>0.88</v>
      </c>
      <c r="Q76" s="78">
        <v>0</v>
      </c>
      <c r="R76" s="78">
        <f>P76+Q76</f>
        <v>0.88</v>
      </c>
      <c r="S76" s="78">
        <v>1.4684</v>
      </c>
      <c r="T76" s="78">
        <v>0</v>
      </c>
      <c r="U76" s="78">
        <v>0</v>
      </c>
      <c r="V76" s="78">
        <f>S76+T76+U76</f>
        <v>1.4684</v>
      </c>
      <c r="W76" s="78">
        <v>3.325</v>
      </c>
      <c r="X76" s="78">
        <v>0</v>
      </c>
      <c r="Y76" s="78">
        <v>0</v>
      </c>
      <c r="Z76" s="29">
        <f>SUM(W76:Y76)</f>
        <v>3.325</v>
      </c>
      <c r="AA76" s="78">
        <f t="shared" si="2"/>
        <v>57.6888</v>
      </c>
      <c r="AB76" s="27">
        <f>RANK(AA76,AA:AA)</f>
        <v>60</v>
      </c>
    </row>
    <row r="77" ht="20" customHeight="1" spans="1:28">
      <c r="A77" s="74" t="s">
        <v>39</v>
      </c>
      <c r="B77" s="81" t="s">
        <v>132</v>
      </c>
      <c r="C77" s="75">
        <v>202005070510</v>
      </c>
      <c r="D77" s="76">
        <v>2.062</v>
      </c>
      <c r="E77" s="76">
        <v>42.372</v>
      </c>
      <c r="F77" s="77">
        <v>73</v>
      </c>
      <c r="G77" s="78">
        <v>5.2108</v>
      </c>
      <c r="H77" s="76">
        <v>1</v>
      </c>
      <c r="I77" s="76">
        <v>0</v>
      </c>
      <c r="J77" s="76">
        <v>0</v>
      </c>
      <c r="K77" s="78">
        <f>G77+H77+I77+J77</f>
        <v>6.2108</v>
      </c>
      <c r="L77" s="85" t="str">
        <f>IF(K77&gt;=7,"优秀","良好")</f>
        <v>良好</v>
      </c>
      <c r="M77" s="76">
        <v>3.8</v>
      </c>
      <c r="N77" s="76">
        <v>0</v>
      </c>
      <c r="O77" s="78">
        <f>M77+N77</f>
        <v>3.8</v>
      </c>
      <c r="P77" s="76">
        <v>0.86</v>
      </c>
      <c r="Q77" s="76">
        <v>0</v>
      </c>
      <c r="R77" s="78">
        <f>P77+Q77</f>
        <v>0.86</v>
      </c>
      <c r="S77" s="78">
        <v>1.5588</v>
      </c>
      <c r="T77" s="78">
        <v>0</v>
      </c>
      <c r="U77" s="78">
        <v>0</v>
      </c>
      <c r="V77" s="78">
        <f>S77+T77+U77</f>
        <v>1.5588</v>
      </c>
      <c r="W77" s="76">
        <v>0</v>
      </c>
      <c r="X77" s="76">
        <v>0</v>
      </c>
      <c r="Y77" s="76">
        <v>0</v>
      </c>
      <c r="Z77" s="29">
        <f>SUM(W77:Y77)</f>
        <v>0</v>
      </c>
      <c r="AA77" s="78">
        <f t="shared" si="2"/>
        <v>54.8016</v>
      </c>
      <c r="AB77" s="27">
        <f>RANK(AA77,AA:AA)</f>
        <v>77</v>
      </c>
    </row>
    <row r="78" ht="20" customHeight="1" spans="1:28">
      <c r="A78" s="74" t="s">
        <v>35</v>
      </c>
      <c r="B78" s="74" t="s">
        <v>133</v>
      </c>
      <c r="C78" s="75">
        <v>202105070114</v>
      </c>
      <c r="D78" s="76">
        <v>2.048</v>
      </c>
      <c r="E78" s="76">
        <f>(D78*10+50)*0.6</f>
        <v>42.288</v>
      </c>
      <c r="F78" s="77">
        <v>74</v>
      </c>
      <c r="G78" s="78">
        <v>5.22</v>
      </c>
      <c r="H78" s="78">
        <v>1</v>
      </c>
      <c r="I78" s="78">
        <v>0</v>
      </c>
      <c r="J78" s="78">
        <v>0</v>
      </c>
      <c r="K78" s="78">
        <f>G78+H78+I78+J78</f>
        <v>6.22</v>
      </c>
      <c r="L78" s="85" t="str">
        <f>IF(K78&gt;=7,"优秀","良好")</f>
        <v>良好</v>
      </c>
      <c r="M78" s="78">
        <v>3.5</v>
      </c>
      <c r="N78" s="78">
        <v>0.2</v>
      </c>
      <c r="O78" s="78">
        <f>M78+N78</f>
        <v>3.7</v>
      </c>
      <c r="P78" s="78">
        <v>0.85</v>
      </c>
      <c r="Q78" s="78">
        <v>0</v>
      </c>
      <c r="R78" s="78">
        <f>P78+Q78</f>
        <v>0.85</v>
      </c>
      <c r="S78" s="78">
        <v>1.6252</v>
      </c>
      <c r="T78" s="78">
        <v>0</v>
      </c>
      <c r="U78" s="78">
        <v>0</v>
      </c>
      <c r="V78" s="78">
        <f>S78+T78+U78</f>
        <v>1.6252</v>
      </c>
      <c r="W78" s="78">
        <v>0</v>
      </c>
      <c r="X78" s="78">
        <v>0</v>
      </c>
      <c r="Y78" s="78">
        <v>0</v>
      </c>
      <c r="Z78" s="29">
        <f>SUM(W78:Y78)</f>
        <v>0</v>
      </c>
      <c r="AA78" s="78">
        <f t="shared" si="2"/>
        <v>54.6832</v>
      </c>
      <c r="AB78" s="27">
        <f>RANK(AA78,AA:AA)</f>
        <v>78</v>
      </c>
    </row>
    <row r="79" ht="20" customHeight="1" spans="1:28">
      <c r="A79" s="79" t="s">
        <v>37</v>
      </c>
      <c r="B79" s="79" t="s">
        <v>134</v>
      </c>
      <c r="C79" s="80">
        <v>202105070509</v>
      </c>
      <c r="D79" s="33">
        <v>2.044</v>
      </c>
      <c r="E79" s="76">
        <v>42.264</v>
      </c>
      <c r="F79" s="77">
        <v>75</v>
      </c>
      <c r="G79" s="78">
        <v>5.2286</v>
      </c>
      <c r="H79" s="29">
        <v>1.2</v>
      </c>
      <c r="I79" s="29">
        <v>0</v>
      </c>
      <c r="J79" s="29">
        <v>0</v>
      </c>
      <c r="K79" s="78">
        <f>G79+H79+I79+J79</f>
        <v>6.4286</v>
      </c>
      <c r="L79" s="85" t="str">
        <f>IF(K79&gt;=7,"优秀","良好")</f>
        <v>良好</v>
      </c>
      <c r="M79" s="29">
        <v>4.65</v>
      </c>
      <c r="N79" s="29">
        <v>3</v>
      </c>
      <c r="O79" s="78">
        <f>M79+N79</f>
        <v>7.65</v>
      </c>
      <c r="P79" s="29">
        <v>0.71</v>
      </c>
      <c r="Q79" s="29">
        <v>0</v>
      </c>
      <c r="R79" s="78">
        <f>P79+Q79</f>
        <v>0.71</v>
      </c>
      <c r="S79" s="29">
        <v>1.5796</v>
      </c>
      <c r="T79" s="29">
        <v>0</v>
      </c>
      <c r="U79" s="29">
        <v>0</v>
      </c>
      <c r="V79" s="78">
        <f>S79+T79+U79</f>
        <v>1.5796</v>
      </c>
      <c r="W79" s="29">
        <v>1</v>
      </c>
      <c r="X79" s="29">
        <v>0</v>
      </c>
      <c r="Y79" s="29">
        <v>0.6</v>
      </c>
      <c r="Z79" s="29">
        <f>SUM(W79:Y79)</f>
        <v>1.6</v>
      </c>
      <c r="AA79" s="78">
        <f t="shared" si="2"/>
        <v>60.2322</v>
      </c>
      <c r="AB79" s="27">
        <f>RANK(AA79,AA:AA)</f>
        <v>46</v>
      </c>
    </row>
    <row r="80" ht="20" customHeight="1" spans="1:28">
      <c r="A80" s="74" t="s">
        <v>39</v>
      </c>
      <c r="B80" s="81" t="s">
        <v>135</v>
      </c>
      <c r="C80" s="82" t="s">
        <v>136</v>
      </c>
      <c r="D80" s="76">
        <v>2.038</v>
      </c>
      <c r="E80" s="76">
        <v>42.228</v>
      </c>
      <c r="F80" s="77">
        <v>76</v>
      </c>
      <c r="G80" s="78">
        <v>5.2661</v>
      </c>
      <c r="H80" s="76">
        <v>1</v>
      </c>
      <c r="I80" s="76">
        <v>0</v>
      </c>
      <c r="J80" s="76">
        <v>0</v>
      </c>
      <c r="K80" s="78">
        <f>G80+H80+I80+J80</f>
        <v>6.2661</v>
      </c>
      <c r="L80" s="85" t="str">
        <f>IF(K80&gt;=7,"优秀","良好")</f>
        <v>良好</v>
      </c>
      <c r="M80" s="76">
        <v>2.4</v>
      </c>
      <c r="N80" s="76">
        <v>0</v>
      </c>
      <c r="O80" s="78">
        <f>M80+N80</f>
        <v>2.4</v>
      </c>
      <c r="P80" s="76">
        <v>0.95</v>
      </c>
      <c r="Q80" s="76">
        <v>0</v>
      </c>
      <c r="R80" s="78">
        <f>P80+Q80</f>
        <v>0.95</v>
      </c>
      <c r="S80" s="78">
        <v>1.5289</v>
      </c>
      <c r="T80" s="78">
        <v>0</v>
      </c>
      <c r="U80" s="78">
        <v>0</v>
      </c>
      <c r="V80" s="78">
        <f>S80+T80+U80</f>
        <v>1.5289</v>
      </c>
      <c r="W80" s="76">
        <v>0</v>
      </c>
      <c r="X80" s="76">
        <v>0</v>
      </c>
      <c r="Y80" s="76">
        <v>1.7</v>
      </c>
      <c r="Z80" s="29">
        <f>SUM(W80:Y80)</f>
        <v>1.7</v>
      </c>
      <c r="AA80" s="78">
        <f t="shared" si="2"/>
        <v>55.073</v>
      </c>
      <c r="AB80" s="27">
        <f>RANK(AA80,AA:AA)</f>
        <v>75</v>
      </c>
    </row>
    <row r="81" ht="20" customHeight="1" spans="1:28">
      <c r="A81" s="27" t="s">
        <v>37</v>
      </c>
      <c r="B81" s="79" t="s">
        <v>137</v>
      </c>
      <c r="C81" s="80">
        <v>202105070503</v>
      </c>
      <c r="D81" s="33">
        <v>1.937</v>
      </c>
      <c r="E81" s="76">
        <v>41.622</v>
      </c>
      <c r="F81" s="77">
        <v>77</v>
      </c>
      <c r="G81" s="78">
        <v>5.19428571428572</v>
      </c>
      <c r="H81" s="29">
        <v>1.2</v>
      </c>
      <c r="I81" s="29">
        <v>0</v>
      </c>
      <c r="J81" s="29">
        <v>0</v>
      </c>
      <c r="K81" s="78">
        <f>G81+H81+I81+J81</f>
        <v>6.39428571428572</v>
      </c>
      <c r="L81" s="85" t="str">
        <f>IF(K81&gt;=7,"优秀","良好")</f>
        <v>良好</v>
      </c>
      <c r="M81" s="29">
        <v>3</v>
      </c>
      <c r="N81" s="29">
        <v>0.4</v>
      </c>
      <c r="O81" s="78">
        <f>M81+N81</f>
        <v>3.4</v>
      </c>
      <c r="P81" s="29">
        <v>0.9</v>
      </c>
      <c r="Q81" s="29">
        <v>0</v>
      </c>
      <c r="R81" s="78">
        <f>P81+Q81</f>
        <v>0.9</v>
      </c>
      <c r="S81" s="29">
        <v>1.578875</v>
      </c>
      <c r="T81" s="29">
        <v>0</v>
      </c>
      <c r="U81" s="29">
        <v>0</v>
      </c>
      <c r="V81" s="78">
        <f>S81+T81+U81</f>
        <v>1.578875</v>
      </c>
      <c r="W81" s="29">
        <v>0</v>
      </c>
      <c r="X81" s="29">
        <v>0</v>
      </c>
      <c r="Y81" s="29">
        <v>0</v>
      </c>
      <c r="Z81" s="29">
        <f>SUM(W81:Y81)</f>
        <v>0</v>
      </c>
      <c r="AA81" s="78">
        <f t="shared" si="2"/>
        <v>53.8951607142857</v>
      </c>
      <c r="AB81" s="27">
        <f>RANK(AA81,AA:AA)</f>
        <v>79</v>
      </c>
    </row>
    <row r="82" ht="20" customHeight="1" spans="1:28">
      <c r="A82" s="79" t="s">
        <v>37</v>
      </c>
      <c r="B82" s="79" t="s">
        <v>138</v>
      </c>
      <c r="C82" s="80">
        <v>202105070212</v>
      </c>
      <c r="D82" s="33">
        <v>1.91</v>
      </c>
      <c r="E82" s="76">
        <v>41.46</v>
      </c>
      <c r="F82" s="77">
        <v>78</v>
      </c>
      <c r="G82" s="78">
        <v>5.24574</v>
      </c>
      <c r="H82" s="29">
        <v>1.2</v>
      </c>
      <c r="I82" s="29">
        <v>0</v>
      </c>
      <c r="J82" s="29">
        <v>0</v>
      </c>
      <c r="K82" s="78">
        <f>G82+H82+I82+J82</f>
        <v>6.44574</v>
      </c>
      <c r="L82" s="85" t="str">
        <f>IF(K82&gt;=7,"优秀","良好")</f>
        <v>良好</v>
      </c>
      <c r="M82" s="29">
        <v>3.2</v>
      </c>
      <c r="N82" s="29">
        <v>0</v>
      </c>
      <c r="O82" s="78">
        <f>M82+N82</f>
        <v>3.2</v>
      </c>
      <c r="P82" s="29">
        <v>0.86</v>
      </c>
      <c r="Q82" s="29">
        <v>0</v>
      </c>
      <c r="R82" s="78">
        <f>P82+Q82</f>
        <v>0.86</v>
      </c>
      <c r="S82" s="29">
        <v>1.57766</v>
      </c>
      <c r="T82" s="29">
        <v>0</v>
      </c>
      <c r="U82" s="29">
        <v>0</v>
      </c>
      <c r="V82" s="78">
        <f>S82+T82+U82</f>
        <v>1.57766</v>
      </c>
      <c r="W82" s="29">
        <v>0.1</v>
      </c>
      <c r="X82" s="29">
        <v>0</v>
      </c>
      <c r="Y82" s="29">
        <v>1.3</v>
      </c>
      <c r="Z82" s="29">
        <f>SUM(W82:Y82)</f>
        <v>1.4</v>
      </c>
      <c r="AA82" s="78">
        <f t="shared" si="2"/>
        <v>54.9434</v>
      </c>
      <c r="AB82" s="27">
        <f>RANK(AA82,AA:AA)</f>
        <v>76</v>
      </c>
    </row>
    <row r="83" ht="20" customHeight="1" spans="1:28">
      <c r="A83" s="79" t="s">
        <v>37</v>
      </c>
      <c r="B83" s="79" t="s">
        <v>139</v>
      </c>
      <c r="C83" s="90" t="s">
        <v>140</v>
      </c>
      <c r="D83" s="33">
        <v>1.884</v>
      </c>
      <c r="E83" s="76">
        <v>41.304</v>
      </c>
      <c r="F83" s="77">
        <v>79</v>
      </c>
      <c r="G83" s="78">
        <v>5.1086</v>
      </c>
      <c r="H83" s="29">
        <v>1.2</v>
      </c>
      <c r="I83" s="29">
        <v>0</v>
      </c>
      <c r="J83" s="29">
        <v>0</v>
      </c>
      <c r="K83" s="78">
        <f>G83+H83+I83+J83</f>
        <v>6.3086</v>
      </c>
      <c r="L83" s="85" t="str">
        <f>IF(K83&gt;=7,"优秀","良好")</f>
        <v>良好</v>
      </c>
      <c r="M83" s="29">
        <v>3.35</v>
      </c>
      <c r="N83" s="29">
        <v>0</v>
      </c>
      <c r="O83" s="78">
        <f>M83+N83</f>
        <v>3.35</v>
      </c>
      <c r="P83" s="29">
        <v>0.9</v>
      </c>
      <c r="Q83" s="29">
        <v>0.2</v>
      </c>
      <c r="R83" s="78">
        <f>P83+Q83</f>
        <v>1.1</v>
      </c>
      <c r="S83" s="29">
        <v>1.7956</v>
      </c>
      <c r="T83" s="29">
        <v>0</v>
      </c>
      <c r="U83" s="29">
        <v>0</v>
      </c>
      <c r="V83" s="78">
        <f>S83+T83+U83</f>
        <v>1.7956</v>
      </c>
      <c r="W83" s="29">
        <v>0</v>
      </c>
      <c r="X83" s="29">
        <v>0</v>
      </c>
      <c r="Y83" s="29">
        <v>0</v>
      </c>
      <c r="Z83" s="29">
        <f>SUM(W83:Y83)</f>
        <v>0</v>
      </c>
      <c r="AA83" s="78">
        <f t="shared" si="2"/>
        <v>53.8582</v>
      </c>
      <c r="AB83" s="27">
        <f>RANK(AA83,AA:AA)</f>
        <v>80</v>
      </c>
    </row>
    <row r="84" ht="20" customHeight="1" spans="1:28">
      <c r="A84" s="74" t="s">
        <v>35</v>
      </c>
      <c r="B84" s="74" t="s">
        <v>141</v>
      </c>
      <c r="C84" s="75">
        <v>202105070106</v>
      </c>
      <c r="D84" s="76">
        <v>1.848</v>
      </c>
      <c r="E84" s="76">
        <f>(D84*10+50)*0.6</f>
        <v>41.088</v>
      </c>
      <c r="F84" s="77">
        <v>80</v>
      </c>
      <c r="G84" s="78">
        <v>5.28</v>
      </c>
      <c r="H84" s="78">
        <v>1</v>
      </c>
      <c r="I84" s="78">
        <v>0</v>
      </c>
      <c r="J84" s="78">
        <v>0</v>
      </c>
      <c r="K84" s="78">
        <f>G84+H84+I84+J84</f>
        <v>6.28</v>
      </c>
      <c r="L84" s="85" t="str">
        <f>IF(K84&gt;=7,"优秀","良好")</f>
        <v>良好</v>
      </c>
      <c r="M84" s="78">
        <v>3.45</v>
      </c>
      <c r="N84" s="78">
        <v>1.4</v>
      </c>
      <c r="O84" s="78">
        <f>M84+N84</f>
        <v>4.85</v>
      </c>
      <c r="P84" s="78">
        <v>1.7</v>
      </c>
      <c r="Q84" s="78">
        <v>0.3</v>
      </c>
      <c r="R84" s="78">
        <f>P84+Q84</f>
        <v>2</v>
      </c>
      <c r="S84" s="78">
        <v>1.6367</v>
      </c>
      <c r="T84" s="78">
        <v>0</v>
      </c>
      <c r="U84" s="78">
        <v>0</v>
      </c>
      <c r="V84" s="78">
        <f>S84+T84+U84</f>
        <v>1.6367</v>
      </c>
      <c r="W84" s="78">
        <v>0.6</v>
      </c>
      <c r="X84" s="78">
        <v>0</v>
      </c>
      <c r="Y84" s="78">
        <v>0</v>
      </c>
      <c r="Z84" s="29">
        <f>SUM(W84:Y84)</f>
        <v>0.6</v>
      </c>
      <c r="AA84" s="78">
        <f t="shared" si="2"/>
        <v>56.4547</v>
      </c>
      <c r="AB84" s="27">
        <f>RANK(AA84,AA:AA)</f>
        <v>67</v>
      </c>
    </row>
    <row r="85" ht="20" customHeight="1" spans="1:28">
      <c r="A85" s="74" t="s">
        <v>35</v>
      </c>
      <c r="B85" s="74" t="s">
        <v>142</v>
      </c>
      <c r="C85" s="75">
        <v>202105070422</v>
      </c>
      <c r="D85" s="76">
        <v>1.778</v>
      </c>
      <c r="E85" s="76">
        <v>40.668</v>
      </c>
      <c r="F85" s="77">
        <v>81</v>
      </c>
      <c r="G85" s="78">
        <v>5.2372</v>
      </c>
      <c r="H85" s="78">
        <v>1</v>
      </c>
      <c r="I85" s="78">
        <v>0</v>
      </c>
      <c r="J85" s="78">
        <v>0</v>
      </c>
      <c r="K85" s="78">
        <f>G85+H85+I85+J85</f>
        <v>6.2372</v>
      </c>
      <c r="L85" s="85" t="str">
        <f>IF(K85&gt;=7,"优秀","良好")</f>
        <v>良好</v>
      </c>
      <c r="M85" s="78">
        <v>3.55</v>
      </c>
      <c r="N85" s="78">
        <v>0</v>
      </c>
      <c r="O85" s="78">
        <f>M85+N85</f>
        <v>3.55</v>
      </c>
      <c r="P85" s="78">
        <v>0.98</v>
      </c>
      <c r="Q85" s="78">
        <v>0</v>
      </c>
      <c r="R85" s="78">
        <f>P85+Q85</f>
        <v>0.98</v>
      </c>
      <c r="S85" s="78">
        <v>1.6426</v>
      </c>
      <c r="T85" s="78">
        <v>0</v>
      </c>
      <c r="U85" s="78">
        <v>0</v>
      </c>
      <c r="V85" s="78">
        <f>S85+T85+U85</f>
        <v>1.6426</v>
      </c>
      <c r="W85" s="78">
        <v>0</v>
      </c>
      <c r="X85" s="78">
        <v>0</v>
      </c>
      <c r="Y85" s="78">
        <v>0</v>
      </c>
      <c r="Z85" s="29">
        <f>SUM(W85:Y85)</f>
        <v>0</v>
      </c>
      <c r="AA85" s="78">
        <f t="shared" si="2"/>
        <v>53.0778</v>
      </c>
      <c r="AB85" s="27">
        <f>RANK(AA85,AA:AA)</f>
        <v>82</v>
      </c>
    </row>
    <row r="86" ht="20" customHeight="1" spans="1:28">
      <c r="A86" s="74" t="s">
        <v>35</v>
      </c>
      <c r="B86" s="74" t="s">
        <v>143</v>
      </c>
      <c r="C86" s="75">
        <v>202105070116</v>
      </c>
      <c r="D86" s="76">
        <v>1.74</v>
      </c>
      <c r="E86" s="76">
        <f>(D86*10+50)*0.6</f>
        <v>40.44</v>
      </c>
      <c r="F86" s="77">
        <v>82</v>
      </c>
      <c r="G86" s="78">
        <v>5.2286</v>
      </c>
      <c r="H86" s="78">
        <v>1</v>
      </c>
      <c r="I86" s="78">
        <v>0</v>
      </c>
      <c r="J86" s="78">
        <v>0</v>
      </c>
      <c r="K86" s="78">
        <f>G86+H86+I86+J86</f>
        <v>6.2286</v>
      </c>
      <c r="L86" s="85" t="str">
        <f>IF(K86&gt;=7,"优秀","良好")</f>
        <v>良好</v>
      </c>
      <c r="M86" s="78">
        <v>3.5</v>
      </c>
      <c r="N86" s="78">
        <v>0</v>
      </c>
      <c r="O86" s="78">
        <f>M86+N86</f>
        <v>3.5</v>
      </c>
      <c r="P86" s="78">
        <v>0.87</v>
      </c>
      <c r="Q86" s="78">
        <v>0.5</v>
      </c>
      <c r="R86" s="78">
        <f>P86+Q86</f>
        <v>1.37</v>
      </c>
      <c r="S86" s="78">
        <v>1.649</v>
      </c>
      <c r="T86" s="78">
        <v>2.31</v>
      </c>
      <c r="U86" s="78">
        <v>0</v>
      </c>
      <c r="V86" s="78">
        <f>S86+T86+U86</f>
        <v>3.959</v>
      </c>
      <c r="W86" s="78">
        <v>0</v>
      </c>
      <c r="X86" s="78">
        <v>0</v>
      </c>
      <c r="Y86" s="78">
        <v>0</v>
      </c>
      <c r="Z86" s="29">
        <f>SUM(W86:Y86)</f>
        <v>0</v>
      </c>
      <c r="AA86" s="78">
        <f t="shared" si="2"/>
        <v>55.4976</v>
      </c>
      <c r="AB86" s="27">
        <f>RANK(AA86,AA:AA)</f>
        <v>73</v>
      </c>
    </row>
    <row r="87" ht="20" customHeight="1" spans="1:28">
      <c r="A87" s="79" t="s">
        <v>37</v>
      </c>
      <c r="B87" s="87" t="s">
        <v>144</v>
      </c>
      <c r="C87" s="88">
        <v>202105070232</v>
      </c>
      <c r="D87" s="84">
        <v>1.736</v>
      </c>
      <c r="E87" s="76">
        <v>40.416</v>
      </c>
      <c r="F87" s="77">
        <v>83</v>
      </c>
      <c r="G87" s="78">
        <v>5.1086</v>
      </c>
      <c r="H87" s="86">
        <v>1.2</v>
      </c>
      <c r="I87" s="86">
        <v>0</v>
      </c>
      <c r="J87" s="86">
        <v>0</v>
      </c>
      <c r="K87" s="78">
        <f>G87+H87+I87+J87</f>
        <v>6.3086</v>
      </c>
      <c r="L87" s="85" t="str">
        <f>IF(K87&gt;=7,"优秀","良好")</f>
        <v>良好</v>
      </c>
      <c r="M87" s="86">
        <v>3.2</v>
      </c>
      <c r="N87" s="86">
        <v>0</v>
      </c>
      <c r="O87" s="78">
        <f>M87+N87</f>
        <v>3.2</v>
      </c>
      <c r="P87" s="86">
        <v>0.95</v>
      </c>
      <c r="Q87" s="86">
        <v>0</v>
      </c>
      <c r="R87" s="78">
        <f>P87+Q87</f>
        <v>0.95</v>
      </c>
      <c r="S87" s="86">
        <v>1.61624</v>
      </c>
      <c r="T87" s="86">
        <v>0</v>
      </c>
      <c r="U87" s="86">
        <v>0</v>
      </c>
      <c r="V87" s="78">
        <f>S87+T87+U87</f>
        <v>1.61624</v>
      </c>
      <c r="W87" s="86">
        <v>0</v>
      </c>
      <c r="X87" s="86">
        <v>0</v>
      </c>
      <c r="Y87" s="86">
        <v>0</v>
      </c>
      <c r="Z87" s="29">
        <f>SUM(W87:Y87)</f>
        <v>0</v>
      </c>
      <c r="AA87" s="78">
        <f t="shared" si="2"/>
        <v>52.49084</v>
      </c>
      <c r="AB87" s="27">
        <f>RANK(AA87,AA:AA)</f>
        <v>83</v>
      </c>
    </row>
    <row r="88" ht="20" customHeight="1" spans="1:28">
      <c r="A88" s="74" t="s">
        <v>39</v>
      </c>
      <c r="B88" s="81" t="s">
        <v>145</v>
      </c>
      <c r="C88" s="75">
        <v>202105070329</v>
      </c>
      <c r="D88" s="76">
        <v>1.422</v>
      </c>
      <c r="E88" s="76">
        <v>38.532</v>
      </c>
      <c r="F88" s="77">
        <v>84</v>
      </c>
      <c r="G88" s="78">
        <v>5.2385</v>
      </c>
      <c r="H88" s="76">
        <v>1</v>
      </c>
      <c r="I88" s="76">
        <v>0</v>
      </c>
      <c r="J88" s="76">
        <v>0</v>
      </c>
      <c r="K88" s="78">
        <f>G88+H88+I88+J88</f>
        <v>6.2385</v>
      </c>
      <c r="L88" s="85" t="str">
        <f>IF(K88&gt;=7,"优秀","良好")</f>
        <v>良好</v>
      </c>
      <c r="M88" s="76">
        <v>3.2</v>
      </c>
      <c r="N88" s="76">
        <v>0</v>
      </c>
      <c r="O88" s="78">
        <f>M88+N88</f>
        <v>3.2</v>
      </c>
      <c r="P88" s="76">
        <v>0.95</v>
      </c>
      <c r="Q88" s="76">
        <v>0</v>
      </c>
      <c r="R88" s="78">
        <f>P88+Q88</f>
        <v>0.95</v>
      </c>
      <c r="S88" s="78">
        <v>1.594</v>
      </c>
      <c r="T88" s="78">
        <v>0</v>
      </c>
      <c r="U88" s="78">
        <v>0</v>
      </c>
      <c r="V88" s="78">
        <f>S88+T88+U88</f>
        <v>1.594</v>
      </c>
      <c r="W88" s="76">
        <v>0</v>
      </c>
      <c r="X88" s="76">
        <v>0</v>
      </c>
      <c r="Y88" s="76">
        <v>0</v>
      </c>
      <c r="Z88" s="29">
        <f>SUM(W88:Y88)</f>
        <v>0</v>
      </c>
      <c r="AA88" s="78">
        <f t="shared" si="2"/>
        <v>50.5145</v>
      </c>
      <c r="AB88" s="27">
        <f>RANK(AA88,AA:AA)</f>
        <v>84</v>
      </c>
    </row>
    <row r="89" ht="20" customHeight="1" spans="1:28">
      <c r="A89" s="27" t="s">
        <v>37</v>
      </c>
      <c r="B89" s="79" t="s">
        <v>146</v>
      </c>
      <c r="C89" s="80">
        <v>202105070512</v>
      </c>
      <c r="D89" s="33">
        <v>1.167</v>
      </c>
      <c r="E89" s="76">
        <v>37.002</v>
      </c>
      <c r="F89" s="77">
        <v>85</v>
      </c>
      <c r="G89" s="78">
        <v>5.09142857142857</v>
      </c>
      <c r="H89" s="29">
        <v>1.2</v>
      </c>
      <c r="I89" s="29">
        <v>0</v>
      </c>
      <c r="J89" s="29">
        <v>0</v>
      </c>
      <c r="K89" s="78">
        <f>G89+H89+I89+J89</f>
        <v>6.29142857142857</v>
      </c>
      <c r="L89" s="85" t="str">
        <f>IF(K89&gt;=7,"优秀","良好")</f>
        <v>良好</v>
      </c>
      <c r="M89" s="29">
        <v>3.69</v>
      </c>
      <c r="N89" s="29">
        <v>0.2</v>
      </c>
      <c r="O89" s="78">
        <f>M89+N89</f>
        <v>3.89</v>
      </c>
      <c r="P89" s="29">
        <v>0.93</v>
      </c>
      <c r="Q89" s="29">
        <v>0</v>
      </c>
      <c r="R89" s="78">
        <f>P89+Q89</f>
        <v>0.93</v>
      </c>
      <c r="S89" s="29">
        <v>1.52633333333333</v>
      </c>
      <c r="T89" s="29">
        <v>0</v>
      </c>
      <c r="U89" s="29">
        <v>0</v>
      </c>
      <c r="V89" s="78">
        <f>S89+T89+U89</f>
        <v>1.52633333333333</v>
      </c>
      <c r="W89" s="29">
        <v>0.1</v>
      </c>
      <c r="X89" s="29">
        <v>0</v>
      </c>
      <c r="Y89" s="29">
        <v>0</v>
      </c>
      <c r="Z89" s="29">
        <f>SUM(W89:Y89)</f>
        <v>0.1</v>
      </c>
      <c r="AA89" s="78">
        <f t="shared" si="2"/>
        <v>49.7397619047619</v>
      </c>
      <c r="AB89" s="27">
        <f>RANK(AA89,AA:AA)</f>
        <v>85</v>
      </c>
    </row>
  </sheetData>
  <autoFilter xmlns:etc="http://www.wps.cn/officeDocument/2017/etCustomData" ref="A2:AB65" etc:filterBottomFollowUsedRange="0">
    <sortState ref="A2:AB65">
      <sortCondition ref="F2"/>
    </sortState>
    <extLst/>
  </autoFilter>
  <sortState ref="A5:AB89">
    <sortCondition ref="F5:F89"/>
  </sortState>
  <mergeCells count="33">
    <mergeCell ref="A1:AB1"/>
    <mergeCell ref="G2:K2"/>
    <mergeCell ref="M2:O2"/>
    <mergeCell ref="P2:R2"/>
    <mergeCell ref="S2:V2"/>
    <mergeCell ref="W2:Z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2:AA4"/>
    <mergeCell ref="AB2:A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1"/>
  <sheetViews>
    <sheetView tabSelected="1" zoomScale="90" zoomScaleNormal="90" topLeftCell="U1" workbookViewId="0">
      <pane ySplit="4" topLeftCell="A5" activePane="bottomLeft" state="frozen"/>
      <selection/>
      <selection pane="bottomLeft" activeCell="A9" sqref="$A9:$XFD9"/>
    </sheetView>
  </sheetViews>
  <sheetFormatPr defaultColWidth="9" defaultRowHeight="13.5"/>
  <cols>
    <col min="1" max="1" width="15.3166666666667" style="7" customWidth="1"/>
    <col min="2" max="2" width="9" style="7"/>
    <col min="3" max="3" width="16.3" style="8" customWidth="1"/>
    <col min="4" max="4" width="14.2333333333333" style="7" customWidth="1"/>
    <col min="5" max="5" width="14.125" style="7" customWidth="1"/>
    <col min="6" max="6" width="13.7583333333333" style="9" customWidth="1"/>
    <col min="7" max="7" width="13.5" style="10" customWidth="1"/>
    <col min="8" max="8" width="13.475" style="10" customWidth="1"/>
    <col min="9" max="10" width="15.125" style="10" customWidth="1"/>
    <col min="11" max="11" width="9" style="10"/>
    <col min="12" max="12" width="13.875" style="7" customWidth="1"/>
    <col min="13" max="13" width="15.625" style="10" customWidth="1"/>
    <col min="14" max="14" width="19.5" style="10" customWidth="1"/>
    <col min="15" max="15" width="9" style="10"/>
    <col min="16" max="16" width="21.375" style="10" customWidth="1"/>
    <col min="17" max="17" width="19.7583333333333" style="10" customWidth="1"/>
    <col min="18" max="18" width="9" style="10"/>
    <col min="19" max="19" width="15.2583333333333" style="10" customWidth="1"/>
    <col min="20" max="20" width="14.375" style="10" customWidth="1"/>
    <col min="21" max="21" width="14.625" style="10" customWidth="1"/>
    <col min="22" max="22" width="9" style="10"/>
    <col min="23" max="23" width="15.2583333333333" style="10" customWidth="1"/>
    <col min="24" max="24" width="18.625" style="10" customWidth="1"/>
    <col min="25" max="25" width="15.5" style="10" customWidth="1"/>
    <col min="26" max="26" width="9" style="10"/>
    <col min="27" max="27" width="15.5" style="10" customWidth="1"/>
    <col min="28" max="28" width="9" style="11"/>
    <col min="29" max="16384" width="9" style="7"/>
  </cols>
  <sheetData>
    <row r="1" s="1" customFormat="1" ht="39" customHeight="1" spans="1:28">
      <c r="A1" s="12" t="s">
        <v>147</v>
      </c>
      <c r="B1" s="12"/>
      <c r="C1" s="13"/>
      <c r="D1" s="12"/>
      <c r="E1" s="12"/>
      <c r="F1" s="14"/>
      <c r="G1" s="15"/>
      <c r="H1" s="15"/>
      <c r="I1" s="15"/>
      <c r="J1" s="15"/>
      <c r="K1" s="15"/>
      <c r="L1" s="12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4"/>
    </row>
    <row r="2" s="2" customFormat="1" spans="1:28">
      <c r="A2" s="16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9" t="s">
        <v>6</v>
      </c>
      <c r="G2" s="18" t="s">
        <v>7</v>
      </c>
      <c r="H2" s="18"/>
      <c r="I2" s="18"/>
      <c r="J2" s="18"/>
      <c r="K2" s="18"/>
      <c r="L2" s="18" t="s">
        <v>8</v>
      </c>
      <c r="M2" s="18" t="s">
        <v>9</v>
      </c>
      <c r="N2" s="18"/>
      <c r="O2" s="18"/>
      <c r="P2" s="18" t="s">
        <v>10</v>
      </c>
      <c r="Q2" s="18"/>
      <c r="R2" s="18"/>
      <c r="S2" s="18" t="s">
        <v>11</v>
      </c>
      <c r="T2" s="18"/>
      <c r="U2" s="18"/>
      <c r="V2" s="18"/>
      <c r="W2" s="18" t="s">
        <v>12</v>
      </c>
      <c r="X2" s="18"/>
      <c r="Y2" s="18"/>
      <c r="Z2" s="18"/>
      <c r="AA2" s="16" t="s">
        <v>13</v>
      </c>
      <c r="AB2" s="54" t="s">
        <v>14</v>
      </c>
    </row>
    <row r="3" s="2" customFormat="1" spans="1:28">
      <c r="A3" s="16"/>
      <c r="B3" s="16"/>
      <c r="C3" s="17"/>
      <c r="D3" s="18"/>
      <c r="E3" s="18"/>
      <c r="F3" s="19"/>
      <c r="G3" s="20" t="s">
        <v>15</v>
      </c>
      <c r="H3" s="20" t="s">
        <v>16</v>
      </c>
      <c r="I3" s="20"/>
      <c r="J3" s="20" t="s">
        <v>17</v>
      </c>
      <c r="K3" s="16" t="s">
        <v>18</v>
      </c>
      <c r="L3" s="18"/>
      <c r="M3" s="20" t="s">
        <v>19</v>
      </c>
      <c r="N3" s="20" t="s">
        <v>20</v>
      </c>
      <c r="O3" s="16" t="s">
        <v>21</v>
      </c>
      <c r="P3" s="20" t="s">
        <v>22</v>
      </c>
      <c r="Q3" s="20" t="s">
        <v>23</v>
      </c>
      <c r="R3" s="16" t="s">
        <v>24</v>
      </c>
      <c r="S3" s="20" t="s">
        <v>25</v>
      </c>
      <c r="T3" s="20" t="s">
        <v>26</v>
      </c>
      <c r="U3" s="20" t="s">
        <v>27</v>
      </c>
      <c r="V3" s="16" t="s">
        <v>28</v>
      </c>
      <c r="W3" s="20" t="s">
        <v>29</v>
      </c>
      <c r="X3" s="20" t="s">
        <v>30</v>
      </c>
      <c r="Y3" s="20" t="s">
        <v>31</v>
      </c>
      <c r="Z3" s="16" t="s">
        <v>32</v>
      </c>
      <c r="AA3" s="16"/>
      <c r="AB3" s="54"/>
    </row>
    <row r="4" s="2" customFormat="1" spans="1:28">
      <c r="A4" s="16"/>
      <c r="B4" s="16"/>
      <c r="C4" s="17"/>
      <c r="D4" s="18"/>
      <c r="E4" s="18"/>
      <c r="F4" s="19"/>
      <c r="G4" s="20"/>
      <c r="H4" s="20" t="s">
        <v>33</v>
      </c>
      <c r="I4" s="20" t="s">
        <v>34</v>
      </c>
      <c r="J4" s="20"/>
      <c r="K4" s="16"/>
      <c r="L4" s="18"/>
      <c r="M4" s="20"/>
      <c r="N4" s="20"/>
      <c r="O4" s="16"/>
      <c r="P4" s="20"/>
      <c r="Q4" s="20"/>
      <c r="R4" s="16"/>
      <c r="S4" s="20"/>
      <c r="T4" s="20"/>
      <c r="U4" s="20"/>
      <c r="V4" s="16"/>
      <c r="W4" s="20"/>
      <c r="X4" s="20"/>
      <c r="Y4" s="20"/>
      <c r="Z4" s="16"/>
      <c r="AA4" s="16"/>
      <c r="AB4" s="54"/>
    </row>
    <row r="5" s="2" customFormat="1" ht="20" customHeight="1" spans="1:28">
      <c r="A5" s="21" t="s">
        <v>148</v>
      </c>
      <c r="B5" s="21" t="s">
        <v>149</v>
      </c>
      <c r="C5" s="22">
        <v>202105070308</v>
      </c>
      <c r="D5" s="23">
        <v>4.353</v>
      </c>
      <c r="E5" s="23">
        <v>56.118</v>
      </c>
      <c r="F5" s="24">
        <f>RANK(E5,E:E)</f>
        <v>1</v>
      </c>
      <c r="G5" s="25">
        <v>5.311</v>
      </c>
      <c r="H5" s="26">
        <v>1.65</v>
      </c>
      <c r="I5" s="25">
        <v>0</v>
      </c>
      <c r="J5" s="23">
        <v>0</v>
      </c>
      <c r="K5" s="53">
        <f t="shared" ref="K5:K64" si="0">G5+H5+I5+J5</f>
        <v>6.961</v>
      </c>
      <c r="L5" s="54" t="str">
        <f>IF(K5&gt;=7,"优秀","良好")</f>
        <v>良好</v>
      </c>
      <c r="M5" s="23">
        <v>3.6</v>
      </c>
      <c r="N5" s="23">
        <v>0.6</v>
      </c>
      <c r="O5" s="53">
        <f t="shared" ref="O5:O64" si="1">M5+N5</f>
        <v>4.2</v>
      </c>
      <c r="P5" s="23">
        <v>0.95</v>
      </c>
      <c r="Q5" s="23">
        <v>0.5</v>
      </c>
      <c r="R5" s="53">
        <f t="shared" ref="R5:R64" si="2">P5+Q5</f>
        <v>1.45</v>
      </c>
      <c r="S5" s="23">
        <v>1.4236</v>
      </c>
      <c r="T5" s="23">
        <v>1.62</v>
      </c>
      <c r="U5" s="23">
        <v>0</v>
      </c>
      <c r="V5" s="53">
        <f t="shared" ref="V5:V7" si="3">S5+T5+U5</f>
        <v>3.0436</v>
      </c>
      <c r="W5" s="23">
        <v>1.6</v>
      </c>
      <c r="X5" s="23">
        <v>0.5</v>
      </c>
      <c r="Y5" s="23">
        <v>0.3</v>
      </c>
      <c r="Z5" s="53">
        <f t="shared" ref="Z5:Z8" si="4">W5+X5+Y5</f>
        <v>2.4</v>
      </c>
      <c r="AA5" s="53">
        <f>E5+K5+O5+R5+V5+Z5</f>
        <v>74.1726</v>
      </c>
      <c r="AB5" s="24">
        <f>RANK(AA5,AA:AA)</f>
        <v>8</v>
      </c>
    </row>
    <row r="6" s="2" customFormat="1" ht="20" customHeight="1" spans="1:28">
      <c r="A6" s="27" t="s">
        <v>150</v>
      </c>
      <c r="B6" s="27" t="s">
        <v>151</v>
      </c>
      <c r="C6" s="28">
        <v>202105070518</v>
      </c>
      <c r="D6" s="29">
        <v>4.352</v>
      </c>
      <c r="E6" s="29">
        <v>56.112</v>
      </c>
      <c r="F6" s="24">
        <f>RANK(E6,E:E)</f>
        <v>2</v>
      </c>
      <c r="G6" s="29">
        <v>5.5593</v>
      </c>
      <c r="H6" s="29">
        <v>1.2</v>
      </c>
      <c r="I6" s="29">
        <v>0</v>
      </c>
      <c r="J6" s="29">
        <v>0</v>
      </c>
      <c r="K6" s="53">
        <f t="shared" si="0"/>
        <v>6.7593</v>
      </c>
      <c r="L6" s="54" t="str">
        <f t="shared" ref="L6:L37" si="5">IF(K6&gt;=7,"优秀","良好")</f>
        <v>良好</v>
      </c>
      <c r="M6" s="29">
        <v>3.1</v>
      </c>
      <c r="N6" s="29">
        <v>0</v>
      </c>
      <c r="O6" s="53">
        <f t="shared" si="1"/>
        <v>3.1</v>
      </c>
      <c r="P6" s="29">
        <v>0</v>
      </c>
      <c r="Q6" s="29">
        <v>0.2</v>
      </c>
      <c r="R6" s="53">
        <f t="shared" si="2"/>
        <v>0.2</v>
      </c>
      <c r="S6" s="29">
        <v>1.5672</v>
      </c>
      <c r="T6" s="29">
        <v>0</v>
      </c>
      <c r="U6" s="29">
        <v>0</v>
      </c>
      <c r="V6" s="53">
        <f t="shared" si="3"/>
        <v>1.5672</v>
      </c>
      <c r="W6" s="29">
        <v>2.775</v>
      </c>
      <c r="X6" s="29">
        <v>0</v>
      </c>
      <c r="Y6" s="29">
        <v>0</v>
      </c>
      <c r="Z6" s="53">
        <f t="shared" si="4"/>
        <v>2.775</v>
      </c>
      <c r="AA6" s="53">
        <f t="shared" ref="AA6:AA37" si="6">E6+K6+O6+R6+V6+Z6</f>
        <v>70.5135</v>
      </c>
      <c r="AB6" s="24">
        <f>RANK(AA6,AA:AA)</f>
        <v>16</v>
      </c>
    </row>
    <row r="7" s="2" customFormat="1" ht="20" customHeight="1" spans="1:29">
      <c r="A7" s="30" t="s">
        <v>150</v>
      </c>
      <c r="B7" s="30" t="s">
        <v>152</v>
      </c>
      <c r="C7" s="31">
        <v>202105070133</v>
      </c>
      <c r="D7" s="32">
        <v>4.319</v>
      </c>
      <c r="E7" s="32">
        <v>55.914</v>
      </c>
      <c r="F7" s="24">
        <f>RANK(E7,E:E)</f>
        <v>3</v>
      </c>
      <c r="G7" s="32">
        <v>5.60898</v>
      </c>
      <c r="H7" s="32">
        <v>1.2</v>
      </c>
      <c r="I7" s="32">
        <v>0.4</v>
      </c>
      <c r="J7" s="32">
        <v>0</v>
      </c>
      <c r="K7" s="53">
        <f t="shared" si="0"/>
        <v>7.20898</v>
      </c>
      <c r="L7" s="54" t="str">
        <f t="shared" si="5"/>
        <v>优秀</v>
      </c>
      <c r="M7" s="32">
        <v>3.95</v>
      </c>
      <c r="N7" s="32">
        <v>0</v>
      </c>
      <c r="O7" s="53">
        <f t="shared" si="1"/>
        <v>3.95</v>
      </c>
      <c r="P7" s="32">
        <v>0.95</v>
      </c>
      <c r="Q7" s="32">
        <v>0</v>
      </c>
      <c r="R7" s="53">
        <f t="shared" si="2"/>
        <v>0.95</v>
      </c>
      <c r="S7" s="32">
        <v>1.60144</v>
      </c>
      <c r="T7" s="32">
        <v>2.5</v>
      </c>
      <c r="U7" s="32">
        <v>0</v>
      </c>
      <c r="V7" s="53">
        <f t="shared" si="3"/>
        <v>4.10144</v>
      </c>
      <c r="W7" s="32">
        <v>1.1</v>
      </c>
      <c r="X7" s="32">
        <v>0</v>
      </c>
      <c r="Y7" s="32">
        <v>0</v>
      </c>
      <c r="Z7" s="53">
        <f t="shared" si="4"/>
        <v>1.1</v>
      </c>
      <c r="AA7" s="53">
        <f t="shared" si="6"/>
        <v>73.22442</v>
      </c>
      <c r="AB7" s="24">
        <f>RANK(AA7,AA:AA)</f>
        <v>11</v>
      </c>
      <c r="AC7" s="3"/>
    </row>
    <row r="8" s="2" customFormat="1" ht="20" customHeight="1" spans="1:29">
      <c r="A8" s="27" t="s">
        <v>150</v>
      </c>
      <c r="B8" s="27" t="s">
        <v>153</v>
      </c>
      <c r="C8" s="28">
        <v>202105070125</v>
      </c>
      <c r="D8" s="29">
        <v>4.304</v>
      </c>
      <c r="E8" s="29">
        <v>55.824</v>
      </c>
      <c r="F8" s="24">
        <f>RANK(E8,E:E)</f>
        <v>4</v>
      </c>
      <c r="G8" s="29">
        <v>5.2862</v>
      </c>
      <c r="H8" s="23">
        <v>1.2</v>
      </c>
      <c r="I8" s="29">
        <v>0</v>
      </c>
      <c r="J8" s="29">
        <v>0</v>
      </c>
      <c r="K8" s="53">
        <f t="shared" si="0"/>
        <v>6.4862</v>
      </c>
      <c r="L8" s="54" t="str">
        <f t="shared" si="5"/>
        <v>良好</v>
      </c>
      <c r="M8" s="29">
        <v>3.55</v>
      </c>
      <c r="N8" s="29">
        <v>0.4</v>
      </c>
      <c r="O8" s="53">
        <f t="shared" si="1"/>
        <v>3.95</v>
      </c>
      <c r="P8" s="29">
        <v>0.95</v>
      </c>
      <c r="Q8" s="29">
        <v>0</v>
      </c>
      <c r="R8" s="53">
        <f t="shared" si="2"/>
        <v>0.95</v>
      </c>
      <c r="S8" s="29">
        <v>1.625</v>
      </c>
      <c r="T8" s="29">
        <v>0.88</v>
      </c>
      <c r="U8" s="29">
        <v>0</v>
      </c>
      <c r="V8" s="23">
        <v>2.505</v>
      </c>
      <c r="W8" s="29">
        <v>5.2</v>
      </c>
      <c r="X8" s="29">
        <v>0</v>
      </c>
      <c r="Y8" s="29">
        <v>0</v>
      </c>
      <c r="Z8" s="53">
        <f t="shared" si="4"/>
        <v>5.2</v>
      </c>
      <c r="AA8" s="53">
        <f t="shared" si="6"/>
        <v>74.9152</v>
      </c>
      <c r="AB8" s="24">
        <f>RANK(AA8,AA:AA)</f>
        <v>7</v>
      </c>
      <c r="AC8" s="3"/>
    </row>
    <row r="9" s="2" customFormat="1" ht="20" customHeight="1" spans="1:29">
      <c r="A9" s="27" t="s">
        <v>148</v>
      </c>
      <c r="B9" s="27" t="s">
        <v>154</v>
      </c>
      <c r="C9" s="27" t="s">
        <v>155</v>
      </c>
      <c r="D9" s="33">
        <v>4.277</v>
      </c>
      <c r="E9" s="33">
        <f>(D9*10+50)*0.6</f>
        <v>55.662</v>
      </c>
      <c r="F9" s="24">
        <f>RANK(E9,E:E)</f>
        <v>5</v>
      </c>
      <c r="G9" s="33">
        <v>5.5924</v>
      </c>
      <c r="H9" s="33">
        <v>1.65</v>
      </c>
      <c r="I9" s="33">
        <v>1.4</v>
      </c>
      <c r="J9" s="33">
        <v>0</v>
      </c>
      <c r="K9" s="53">
        <f t="shared" si="0"/>
        <v>8.6424</v>
      </c>
      <c r="L9" s="54" t="str">
        <f t="shared" si="5"/>
        <v>优秀</v>
      </c>
      <c r="M9" s="33">
        <v>4.5</v>
      </c>
      <c r="N9" s="33">
        <v>1.1</v>
      </c>
      <c r="O9" s="53">
        <f t="shared" si="1"/>
        <v>5.6</v>
      </c>
      <c r="P9" s="33">
        <v>1.36</v>
      </c>
      <c r="Q9" s="33">
        <v>0.25</v>
      </c>
      <c r="R9" s="53">
        <f t="shared" si="2"/>
        <v>1.61</v>
      </c>
      <c r="S9" s="33">
        <v>1.6416</v>
      </c>
      <c r="T9" s="33">
        <v>2.5</v>
      </c>
      <c r="U9" s="33">
        <v>0</v>
      </c>
      <c r="V9" s="53">
        <f t="shared" ref="V9:V13" si="7">S9+T9+U9</f>
        <v>4.1416</v>
      </c>
      <c r="W9" s="33">
        <v>12.3</v>
      </c>
      <c r="X9" s="33">
        <v>0</v>
      </c>
      <c r="Y9" s="33">
        <v>4.2</v>
      </c>
      <c r="Z9" s="53">
        <v>12</v>
      </c>
      <c r="AA9" s="53">
        <f t="shared" si="6"/>
        <v>87.656</v>
      </c>
      <c r="AB9" s="24">
        <f>RANK(AA9,AA:AA)</f>
        <v>1</v>
      </c>
      <c r="AC9" s="3"/>
    </row>
    <row r="10" s="2" customFormat="1" ht="20" customHeight="1" spans="1:28">
      <c r="A10" s="27" t="s">
        <v>150</v>
      </c>
      <c r="B10" s="27" t="s">
        <v>156</v>
      </c>
      <c r="C10" s="28">
        <v>202105070528</v>
      </c>
      <c r="D10" s="29">
        <v>4.241</v>
      </c>
      <c r="E10" s="29">
        <v>55.446</v>
      </c>
      <c r="F10" s="24">
        <f>RANK(E10,E:E)</f>
        <v>6</v>
      </c>
      <c r="G10" s="29">
        <v>5.278</v>
      </c>
      <c r="H10" s="32">
        <v>1.2</v>
      </c>
      <c r="I10" s="29">
        <v>1.2</v>
      </c>
      <c r="J10" s="29">
        <v>0</v>
      </c>
      <c r="K10" s="53">
        <f t="shared" si="0"/>
        <v>7.678</v>
      </c>
      <c r="L10" s="54" t="str">
        <f t="shared" si="5"/>
        <v>优秀</v>
      </c>
      <c r="M10" s="29">
        <v>3.8</v>
      </c>
      <c r="N10" s="29">
        <v>2.1</v>
      </c>
      <c r="O10" s="53">
        <f t="shared" si="1"/>
        <v>5.9</v>
      </c>
      <c r="P10" s="29">
        <v>1.18</v>
      </c>
      <c r="Q10" s="29">
        <v>3</v>
      </c>
      <c r="R10" s="53">
        <f t="shared" si="2"/>
        <v>4.18</v>
      </c>
      <c r="S10" s="29">
        <v>1.6029</v>
      </c>
      <c r="T10" s="29">
        <v>2.5</v>
      </c>
      <c r="U10" s="29">
        <v>0</v>
      </c>
      <c r="V10" s="53">
        <f t="shared" si="7"/>
        <v>4.1029</v>
      </c>
      <c r="W10" s="29">
        <v>7.775</v>
      </c>
      <c r="X10" s="29">
        <v>0</v>
      </c>
      <c r="Y10" s="29">
        <v>0.6</v>
      </c>
      <c r="Z10" s="53">
        <f t="shared" ref="Z10:Z64" si="8">W10+X10+Y10</f>
        <v>8.375</v>
      </c>
      <c r="AA10" s="53">
        <f t="shared" si="6"/>
        <v>85.6819</v>
      </c>
      <c r="AB10" s="24">
        <f>RANK(AA10,AA:AA)</f>
        <v>2</v>
      </c>
    </row>
    <row r="11" s="2" customFormat="1" ht="20" customHeight="1" spans="1:28">
      <c r="A11" s="27" t="s">
        <v>148</v>
      </c>
      <c r="B11" s="27" t="s">
        <v>157</v>
      </c>
      <c r="C11" s="27" t="s">
        <v>158</v>
      </c>
      <c r="D11" s="33">
        <v>4.21</v>
      </c>
      <c r="E11" s="33">
        <f>(D11*10+50)*0.6</f>
        <v>55.26</v>
      </c>
      <c r="F11" s="24">
        <f>RANK(E11,E:E)</f>
        <v>7</v>
      </c>
      <c r="G11" s="33">
        <v>5.2448</v>
      </c>
      <c r="H11" s="25">
        <v>1.5</v>
      </c>
      <c r="I11" s="33">
        <v>0</v>
      </c>
      <c r="J11" s="33">
        <v>0</v>
      </c>
      <c r="K11" s="53">
        <f t="shared" si="0"/>
        <v>6.7448</v>
      </c>
      <c r="L11" s="54" t="str">
        <f t="shared" si="5"/>
        <v>良好</v>
      </c>
      <c r="M11" s="33">
        <v>3.55</v>
      </c>
      <c r="N11" s="33">
        <v>0.2</v>
      </c>
      <c r="O11" s="53">
        <f t="shared" si="1"/>
        <v>3.75</v>
      </c>
      <c r="P11" s="33">
        <v>0.94</v>
      </c>
      <c r="Q11" s="33">
        <v>0</v>
      </c>
      <c r="R11" s="53">
        <f t="shared" si="2"/>
        <v>0.94</v>
      </c>
      <c r="S11" s="33">
        <v>1.5353</v>
      </c>
      <c r="T11" s="33">
        <v>0</v>
      </c>
      <c r="U11" s="33">
        <v>0</v>
      </c>
      <c r="V11" s="53">
        <f t="shared" si="7"/>
        <v>1.5353</v>
      </c>
      <c r="W11" s="33">
        <v>2.75</v>
      </c>
      <c r="X11" s="33">
        <v>0</v>
      </c>
      <c r="Y11" s="33">
        <v>0</v>
      </c>
      <c r="Z11" s="53">
        <f t="shared" si="8"/>
        <v>2.75</v>
      </c>
      <c r="AA11" s="53">
        <f t="shared" si="6"/>
        <v>70.9801</v>
      </c>
      <c r="AB11" s="24">
        <f>RANK(AA11,AA:AA)</f>
        <v>15</v>
      </c>
    </row>
    <row r="12" s="2" customFormat="1" ht="20" customHeight="1" spans="1:28">
      <c r="A12" s="34" t="s">
        <v>159</v>
      </c>
      <c r="B12" s="27" t="s">
        <v>160</v>
      </c>
      <c r="C12" s="28">
        <v>202105070428</v>
      </c>
      <c r="D12" s="29">
        <v>4.058</v>
      </c>
      <c r="E12" s="29">
        <v>54.348</v>
      </c>
      <c r="F12" s="24">
        <f>RANK(E12,E:E)</f>
        <v>8</v>
      </c>
      <c r="G12" s="33">
        <v>5.2614</v>
      </c>
      <c r="H12" s="35">
        <v>1.65</v>
      </c>
      <c r="I12" s="33">
        <v>1.8</v>
      </c>
      <c r="J12" s="29">
        <v>0</v>
      </c>
      <c r="K12" s="53">
        <f t="shared" si="0"/>
        <v>8.7114</v>
      </c>
      <c r="L12" s="54" t="str">
        <f t="shared" si="5"/>
        <v>优秀</v>
      </c>
      <c r="M12" s="29">
        <v>4.2</v>
      </c>
      <c r="N12" s="29">
        <v>0.6</v>
      </c>
      <c r="O12" s="53">
        <f t="shared" si="1"/>
        <v>4.8</v>
      </c>
      <c r="P12" s="29">
        <v>0.96</v>
      </c>
      <c r="Q12" s="29">
        <v>0.9</v>
      </c>
      <c r="R12" s="53">
        <f t="shared" si="2"/>
        <v>1.86</v>
      </c>
      <c r="S12" s="29">
        <v>1.6008</v>
      </c>
      <c r="T12" s="29">
        <v>2.5</v>
      </c>
      <c r="U12" s="29">
        <v>0</v>
      </c>
      <c r="V12" s="53">
        <f t="shared" si="7"/>
        <v>4.1008</v>
      </c>
      <c r="W12" s="29">
        <v>3.11</v>
      </c>
      <c r="X12" s="29">
        <v>0</v>
      </c>
      <c r="Y12" s="29">
        <v>0.6</v>
      </c>
      <c r="Z12" s="53">
        <f t="shared" si="8"/>
        <v>3.71</v>
      </c>
      <c r="AA12" s="53">
        <f t="shared" si="6"/>
        <v>77.5302</v>
      </c>
      <c r="AB12" s="24">
        <f>RANK(AA12,AA:AA)</f>
        <v>6</v>
      </c>
    </row>
    <row r="13" s="2" customFormat="1" ht="20" customHeight="1" spans="1:29">
      <c r="A13" s="21" t="s">
        <v>148</v>
      </c>
      <c r="B13" s="27" t="s">
        <v>161</v>
      </c>
      <c r="C13" s="28">
        <v>202105070407</v>
      </c>
      <c r="D13" s="29">
        <v>3.923</v>
      </c>
      <c r="E13" s="29">
        <v>53.538</v>
      </c>
      <c r="F13" s="24">
        <f>RANK(E13,E:E)</f>
        <v>9</v>
      </c>
      <c r="G13" s="33">
        <v>5.5593</v>
      </c>
      <c r="H13" s="36">
        <v>1.65</v>
      </c>
      <c r="I13" s="33">
        <v>1.2</v>
      </c>
      <c r="J13" s="29">
        <v>0</v>
      </c>
      <c r="K13" s="53">
        <f t="shared" si="0"/>
        <v>8.4093</v>
      </c>
      <c r="L13" s="54" t="str">
        <f t="shared" si="5"/>
        <v>优秀</v>
      </c>
      <c r="M13" s="29">
        <v>4</v>
      </c>
      <c r="N13" s="29">
        <v>2.5</v>
      </c>
      <c r="O13" s="53">
        <f t="shared" si="1"/>
        <v>6.5</v>
      </c>
      <c r="P13" s="29">
        <v>1.16</v>
      </c>
      <c r="Q13" s="29">
        <v>2.3</v>
      </c>
      <c r="R13" s="53">
        <f t="shared" si="2"/>
        <v>3.46</v>
      </c>
      <c r="S13" s="29">
        <v>1.5638</v>
      </c>
      <c r="T13" s="29">
        <v>2.5</v>
      </c>
      <c r="U13" s="29">
        <v>0</v>
      </c>
      <c r="V13" s="53">
        <f t="shared" si="7"/>
        <v>4.0638</v>
      </c>
      <c r="W13" s="29">
        <v>2.225</v>
      </c>
      <c r="X13" s="29">
        <v>0</v>
      </c>
      <c r="Y13" s="29">
        <v>2.1</v>
      </c>
      <c r="Z13" s="53">
        <f t="shared" si="8"/>
        <v>4.325</v>
      </c>
      <c r="AA13" s="53">
        <f t="shared" si="6"/>
        <v>80.2961</v>
      </c>
      <c r="AB13" s="24">
        <f>RANK(AA13,AA:AA)</f>
        <v>3</v>
      </c>
      <c r="AC13" s="3"/>
    </row>
    <row r="14" s="2" customFormat="1" ht="20" customHeight="1" spans="1:28">
      <c r="A14" s="27" t="s">
        <v>150</v>
      </c>
      <c r="B14" s="27" t="s">
        <v>162</v>
      </c>
      <c r="C14" s="28">
        <v>202105070127</v>
      </c>
      <c r="D14" s="29">
        <v>3.841</v>
      </c>
      <c r="E14" s="29">
        <v>53.046</v>
      </c>
      <c r="F14" s="24">
        <f>RANK(E14,E:E)</f>
        <v>10</v>
      </c>
      <c r="G14" s="29">
        <v>5.286</v>
      </c>
      <c r="H14" s="23">
        <v>1.2</v>
      </c>
      <c r="I14" s="29">
        <v>0</v>
      </c>
      <c r="J14" s="29">
        <v>0</v>
      </c>
      <c r="K14" s="53">
        <f t="shared" si="0"/>
        <v>6.486</v>
      </c>
      <c r="L14" s="54" t="str">
        <f t="shared" si="5"/>
        <v>良好</v>
      </c>
      <c r="M14" s="29">
        <v>3.5</v>
      </c>
      <c r="N14" s="29">
        <v>0</v>
      </c>
      <c r="O14" s="53">
        <f t="shared" si="1"/>
        <v>3.5</v>
      </c>
      <c r="P14" s="29">
        <v>0.98</v>
      </c>
      <c r="Q14" s="29">
        <v>0</v>
      </c>
      <c r="R14" s="53">
        <f t="shared" si="2"/>
        <v>0.98</v>
      </c>
      <c r="S14" s="29">
        <v>1.727</v>
      </c>
      <c r="T14" s="29">
        <v>0</v>
      </c>
      <c r="U14" s="29">
        <v>0</v>
      </c>
      <c r="V14" s="23">
        <v>1.727</v>
      </c>
      <c r="W14" s="29">
        <v>1</v>
      </c>
      <c r="X14" s="29">
        <v>0</v>
      </c>
      <c r="Y14" s="29">
        <v>0</v>
      </c>
      <c r="Z14" s="53">
        <f t="shared" si="8"/>
        <v>1</v>
      </c>
      <c r="AA14" s="53">
        <f t="shared" si="6"/>
        <v>66.739</v>
      </c>
      <c r="AB14" s="24">
        <f>RANK(AA14,AA:AA)</f>
        <v>25</v>
      </c>
    </row>
    <row r="15" s="2" customFormat="1" ht="20" customHeight="1" spans="1:29">
      <c r="A15" s="21" t="s">
        <v>148</v>
      </c>
      <c r="B15" s="27" t="s">
        <v>163</v>
      </c>
      <c r="C15" s="28">
        <v>202105070416</v>
      </c>
      <c r="D15" s="29">
        <v>3.787</v>
      </c>
      <c r="E15" s="29">
        <v>52.722</v>
      </c>
      <c r="F15" s="24">
        <f>RANK(E15,E:E)</f>
        <v>11</v>
      </c>
      <c r="G15" s="33">
        <v>5.2117</v>
      </c>
      <c r="H15" s="35">
        <v>1.65</v>
      </c>
      <c r="I15" s="33">
        <v>0</v>
      </c>
      <c r="J15" s="29">
        <v>0</v>
      </c>
      <c r="K15" s="53">
        <f t="shared" si="0"/>
        <v>6.8617</v>
      </c>
      <c r="L15" s="54" t="str">
        <f t="shared" si="5"/>
        <v>良好</v>
      </c>
      <c r="M15" s="29">
        <v>4.15</v>
      </c>
      <c r="N15" s="29">
        <v>0.4</v>
      </c>
      <c r="O15" s="53">
        <f t="shared" si="1"/>
        <v>4.55</v>
      </c>
      <c r="P15" s="29">
        <v>1.35</v>
      </c>
      <c r="Q15" s="29">
        <v>0.45</v>
      </c>
      <c r="R15" s="53">
        <f t="shared" si="2"/>
        <v>1.8</v>
      </c>
      <c r="S15" s="29">
        <v>1.6008</v>
      </c>
      <c r="T15" s="29">
        <v>2.5</v>
      </c>
      <c r="U15" s="29">
        <v>0</v>
      </c>
      <c r="V15" s="53">
        <f t="shared" ref="V15:V22" si="9">S15+T15+U15</f>
        <v>4.1008</v>
      </c>
      <c r="W15" s="29">
        <v>6.22</v>
      </c>
      <c r="X15" s="29">
        <v>0</v>
      </c>
      <c r="Y15" s="29">
        <v>2.2</v>
      </c>
      <c r="Z15" s="53">
        <f t="shared" si="8"/>
        <v>8.42</v>
      </c>
      <c r="AA15" s="53">
        <f t="shared" si="6"/>
        <v>78.4545</v>
      </c>
      <c r="AB15" s="24">
        <f>RANK(AA15,AA:AA)</f>
        <v>5</v>
      </c>
      <c r="AC15" s="3"/>
    </row>
    <row r="16" s="2" customFormat="1" ht="20" customHeight="1" spans="1:29">
      <c r="A16" s="27" t="s">
        <v>148</v>
      </c>
      <c r="B16" s="27" t="s">
        <v>164</v>
      </c>
      <c r="C16" s="27" t="s">
        <v>165</v>
      </c>
      <c r="D16" s="33">
        <v>3.755</v>
      </c>
      <c r="E16" s="33">
        <f>(D16*10+50)*0.6</f>
        <v>52.53</v>
      </c>
      <c r="F16" s="24">
        <f>RANK(E16,E:E)</f>
        <v>12</v>
      </c>
      <c r="G16" s="33">
        <v>5.518</v>
      </c>
      <c r="H16" s="36">
        <v>1.5</v>
      </c>
      <c r="I16" s="33">
        <v>0</v>
      </c>
      <c r="J16" s="33">
        <v>0</v>
      </c>
      <c r="K16" s="53">
        <f t="shared" si="0"/>
        <v>7.018</v>
      </c>
      <c r="L16" s="54" t="str">
        <f t="shared" si="5"/>
        <v>优秀</v>
      </c>
      <c r="M16" s="33">
        <v>3.9</v>
      </c>
      <c r="N16" s="33">
        <v>0</v>
      </c>
      <c r="O16" s="53">
        <f t="shared" si="1"/>
        <v>3.9</v>
      </c>
      <c r="P16" s="33">
        <v>0.89</v>
      </c>
      <c r="Q16" s="33">
        <v>0</v>
      </c>
      <c r="R16" s="53">
        <f t="shared" si="2"/>
        <v>0.89</v>
      </c>
      <c r="S16" s="33">
        <v>1.5783</v>
      </c>
      <c r="T16" s="33">
        <v>2.5</v>
      </c>
      <c r="U16" s="33">
        <v>0</v>
      </c>
      <c r="V16" s="53">
        <f t="shared" si="9"/>
        <v>4.0783</v>
      </c>
      <c r="W16" s="33">
        <v>3.8</v>
      </c>
      <c r="X16" s="33">
        <v>0</v>
      </c>
      <c r="Y16" s="33">
        <v>0</v>
      </c>
      <c r="Z16" s="53">
        <f t="shared" si="8"/>
        <v>3.8</v>
      </c>
      <c r="AA16" s="53">
        <f t="shared" si="6"/>
        <v>72.2163</v>
      </c>
      <c r="AB16" s="24">
        <f>RANK(AA16,AA:AA)</f>
        <v>12</v>
      </c>
      <c r="AC16" s="3"/>
    </row>
    <row r="17" s="2" customFormat="1" ht="20" customHeight="1" spans="1:29">
      <c r="A17" s="37" t="s">
        <v>159</v>
      </c>
      <c r="B17" s="34" t="s">
        <v>166</v>
      </c>
      <c r="C17" s="38">
        <v>202105070218</v>
      </c>
      <c r="D17" s="39">
        <v>3.74</v>
      </c>
      <c r="E17" s="39">
        <v>52.44</v>
      </c>
      <c r="F17" s="24">
        <f>RANK(E17,E:E)</f>
        <v>13</v>
      </c>
      <c r="G17" s="40">
        <v>5.52618</v>
      </c>
      <c r="H17" s="41">
        <v>1.65</v>
      </c>
      <c r="I17" s="40">
        <v>1.2</v>
      </c>
      <c r="J17" s="39">
        <v>0</v>
      </c>
      <c r="K17" s="53">
        <f t="shared" si="0"/>
        <v>8.37618</v>
      </c>
      <c r="L17" s="54" t="str">
        <f t="shared" si="5"/>
        <v>优秀</v>
      </c>
      <c r="M17" s="39">
        <v>4.6</v>
      </c>
      <c r="N17" s="39">
        <v>0</v>
      </c>
      <c r="O17" s="53">
        <f t="shared" si="1"/>
        <v>4.6</v>
      </c>
      <c r="P17" s="39">
        <v>0.91</v>
      </c>
      <c r="Q17" s="39">
        <v>0.4</v>
      </c>
      <c r="R17" s="53">
        <f t="shared" si="2"/>
        <v>1.31</v>
      </c>
      <c r="S17" s="39">
        <v>1.6445</v>
      </c>
      <c r="T17" s="39">
        <v>2.5</v>
      </c>
      <c r="U17" s="39">
        <v>0</v>
      </c>
      <c r="V17" s="53">
        <f t="shared" si="9"/>
        <v>4.1445</v>
      </c>
      <c r="W17" s="39">
        <v>8.05</v>
      </c>
      <c r="X17" s="39">
        <v>0</v>
      </c>
      <c r="Y17" s="39">
        <v>1.1</v>
      </c>
      <c r="Z17" s="53">
        <f t="shared" si="8"/>
        <v>9.15</v>
      </c>
      <c r="AA17" s="53">
        <f t="shared" si="6"/>
        <v>80.02068</v>
      </c>
      <c r="AB17" s="24">
        <f>RANK(AA17,AA:AA)</f>
        <v>4</v>
      </c>
      <c r="AC17" s="3"/>
    </row>
    <row r="18" s="2" customFormat="1" ht="20" customHeight="1" spans="1:29">
      <c r="A18" s="27" t="s">
        <v>148</v>
      </c>
      <c r="B18" s="27" t="s">
        <v>167</v>
      </c>
      <c r="C18" s="28">
        <v>202105070216</v>
      </c>
      <c r="D18" s="29">
        <v>3.699</v>
      </c>
      <c r="E18" s="29">
        <v>52.194</v>
      </c>
      <c r="F18" s="24">
        <f>RANK(E18,E:E)</f>
        <v>14</v>
      </c>
      <c r="G18" s="33">
        <v>5.1414</v>
      </c>
      <c r="H18" s="33">
        <v>1.65</v>
      </c>
      <c r="I18" s="33">
        <v>0</v>
      </c>
      <c r="J18" s="29">
        <v>0</v>
      </c>
      <c r="K18" s="53">
        <f t="shared" si="0"/>
        <v>6.7914</v>
      </c>
      <c r="L18" s="54" t="str">
        <f t="shared" si="5"/>
        <v>良好</v>
      </c>
      <c r="M18" s="29">
        <v>3.8</v>
      </c>
      <c r="N18" s="29">
        <v>0</v>
      </c>
      <c r="O18" s="53">
        <f t="shared" si="1"/>
        <v>3.8</v>
      </c>
      <c r="P18" s="29">
        <v>0</v>
      </c>
      <c r="Q18" s="29">
        <v>0</v>
      </c>
      <c r="R18" s="53">
        <f t="shared" si="2"/>
        <v>0</v>
      </c>
      <c r="S18" s="29">
        <v>0</v>
      </c>
      <c r="T18" s="29">
        <v>0</v>
      </c>
      <c r="U18" s="29">
        <v>0</v>
      </c>
      <c r="V18" s="53">
        <f t="shared" si="9"/>
        <v>0</v>
      </c>
      <c r="W18" s="29">
        <v>0</v>
      </c>
      <c r="X18" s="29">
        <v>0</v>
      </c>
      <c r="Y18" s="29">
        <v>0</v>
      </c>
      <c r="Z18" s="53">
        <f t="shared" si="8"/>
        <v>0</v>
      </c>
      <c r="AA18" s="53">
        <f t="shared" si="6"/>
        <v>62.7854</v>
      </c>
      <c r="AB18" s="24">
        <f>RANK(AA18,AA:AA)</f>
        <v>36</v>
      </c>
      <c r="AC18" s="3"/>
    </row>
    <row r="19" s="2" customFormat="1" ht="20" customHeight="1" spans="1:29">
      <c r="A19" s="21" t="s">
        <v>150</v>
      </c>
      <c r="B19" s="27" t="s">
        <v>168</v>
      </c>
      <c r="C19" s="28">
        <v>202105070524</v>
      </c>
      <c r="D19" s="29">
        <v>3.686</v>
      </c>
      <c r="E19" s="29">
        <v>52.116</v>
      </c>
      <c r="F19" s="24">
        <f>RANK(E19,E:E)</f>
        <v>15</v>
      </c>
      <c r="G19" s="29">
        <v>5.64204</v>
      </c>
      <c r="H19" s="32">
        <v>1.2</v>
      </c>
      <c r="I19" s="29">
        <v>0.8</v>
      </c>
      <c r="J19" s="29">
        <v>0</v>
      </c>
      <c r="K19" s="53">
        <f t="shared" si="0"/>
        <v>7.64204</v>
      </c>
      <c r="L19" s="54" t="str">
        <f t="shared" si="5"/>
        <v>优秀</v>
      </c>
      <c r="M19" s="29">
        <v>4.35</v>
      </c>
      <c r="N19" s="29">
        <v>1.2</v>
      </c>
      <c r="O19" s="53">
        <f t="shared" si="1"/>
        <v>5.55</v>
      </c>
      <c r="P19" s="29">
        <v>1.28</v>
      </c>
      <c r="Q19" s="29">
        <v>0.4</v>
      </c>
      <c r="R19" s="53">
        <f t="shared" si="2"/>
        <v>1.68</v>
      </c>
      <c r="S19" s="29">
        <v>1.60292</v>
      </c>
      <c r="T19" s="29">
        <v>2.5</v>
      </c>
      <c r="U19" s="29">
        <v>0</v>
      </c>
      <c r="V19" s="53">
        <f t="shared" si="9"/>
        <v>4.10292</v>
      </c>
      <c r="W19" s="29">
        <v>0.6</v>
      </c>
      <c r="X19" s="29">
        <v>0</v>
      </c>
      <c r="Y19" s="29">
        <v>2</v>
      </c>
      <c r="Z19" s="53">
        <f t="shared" si="8"/>
        <v>2.6</v>
      </c>
      <c r="AA19" s="53">
        <f t="shared" si="6"/>
        <v>73.69096</v>
      </c>
      <c r="AB19" s="24">
        <f>RANK(AA19,AA:AA)</f>
        <v>9</v>
      </c>
      <c r="AC19" s="3"/>
    </row>
    <row r="20" s="2" customFormat="1" ht="20" customHeight="1" spans="1:29">
      <c r="A20" s="37" t="s">
        <v>159</v>
      </c>
      <c r="B20" s="27" t="s">
        <v>169</v>
      </c>
      <c r="C20" s="27" t="s">
        <v>170</v>
      </c>
      <c r="D20" s="33">
        <v>3.668</v>
      </c>
      <c r="E20" s="33">
        <f t="shared" ref="E20:E25" si="10">(D20*10+50)*0.6</f>
        <v>52.008</v>
      </c>
      <c r="F20" s="24">
        <f>RANK(E20,E:E)</f>
        <v>16</v>
      </c>
      <c r="G20" s="33">
        <v>5.2283</v>
      </c>
      <c r="H20" s="26">
        <v>1.65</v>
      </c>
      <c r="I20" s="33">
        <v>0.8</v>
      </c>
      <c r="J20" s="33">
        <v>0</v>
      </c>
      <c r="K20" s="53">
        <f t="shared" si="0"/>
        <v>7.6783</v>
      </c>
      <c r="L20" s="54" t="str">
        <f t="shared" si="5"/>
        <v>优秀</v>
      </c>
      <c r="M20" s="33">
        <v>4.15</v>
      </c>
      <c r="N20" s="33">
        <v>0.2</v>
      </c>
      <c r="O20" s="53">
        <f t="shared" si="1"/>
        <v>4.35</v>
      </c>
      <c r="P20" s="33">
        <v>0.97</v>
      </c>
      <c r="Q20" s="33">
        <v>0.5</v>
      </c>
      <c r="R20" s="53">
        <f t="shared" si="2"/>
        <v>1.47</v>
      </c>
      <c r="S20" s="33">
        <v>1.5638</v>
      </c>
      <c r="T20" s="33">
        <v>2.5</v>
      </c>
      <c r="U20" s="33">
        <v>0</v>
      </c>
      <c r="V20" s="53">
        <f t="shared" si="9"/>
        <v>4.0638</v>
      </c>
      <c r="W20" s="33">
        <v>1.6</v>
      </c>
      <c r="X20" s="33">
        <v>0</v>
      </c>
      <c r="Y20" s="33">
        <v>0.6</v>
      </c>
      <c r="Z20" s="53">
        <f t="shared" si="8"/>
        <v>2.2</v>
      </c>
      <c r="AA20" s="53">
        <f t="shared" si="6"/>
        <v>71.7701</v>
      </c>
      <c r="AB20" s="24">
        <f>RANK(AA20,AA:AA)</f>
        <v>13</v>
      </c>
      <c r="AC20" s="3"/>
    </row>
    <row r="21" s="2" customFormat="1" ht="20" customHeight="1" spans="1:28">
      <c r="A21" s="27" t="s">
        <v>148</v>
      </c>
      <c r="B21" s="27" t="s">
        <v>171</v>
      </c>
      <c r="C21" s="28">
        <v>202105070406</v>
      </c>
      <c r="D21" s="29">
        <v>3.638</v>
      </c>
      <c r="E21" s="29">
        <v>51.828</v>
      </c>
      <c r="F21" s="24">
        <f>RANK(E21,E:E)</f>
        <v>17</v>
      </c>
      <c r="G21" s="33">
        <v>5.2366</v>
      </c>
      <c r="H21" s="33">
        <v>1.65</v>
      </c>
      <c r="I21" s="33">
        <v>0.6</v>
      </c>
      <c r="J21" s="29">
        <v>0</v>
      </c>
      <c r="K21" s="53">
        <f t="shared" si="0"/>
        <v>7.4866</v>
      </c>
      <c r="L21" s="54" t="str">
        <f t="shared" si="5"/>
        <v>优秀</v>
      </c>
      <c r="M21" s="29">
        <v>3.2</v>
      </c>
      <c r="N21" s="29">
        <v>0.4</v>
      </c>
      <c r="O21" s="53">
        <f t="shared" si="1"/>
        <v>3.6</v>
      </c>
      <c r="P21" s="29">
        <v>0.85</v>
      </c>
      <c r="Q21" s="29">
        <v>1</v>
      </c>
      <c r="R21" s="53">
        <f t="shared" si="2"/>
        <v>1.85</v>
      </c>
      <c r="S21" s="29">
        <v>1.578</v>
      </c>
      <c r="T21" s="29">
        <v>2.5</v>
      </c>
      <c r="U21" s="29">
        <v>0</v>
      </c>
      <c r="V21" s="53">
        <f t="shared" si="9"/>
        <v>4.078</v>
      </c>
      <c r="W21" s="29">
        <v>0.6</v>
      </c>
      <c r="X21" s="29">
        <v>0</v>
      </c>
      <c r="Y21" s="29">
        <v>0.6</v>
      </c>
      <c r="Z21" s="53">
        <f t="shared" si="8"/>
        <v>1.2</v>
      </c>
      <c r="AA21" s="53">
        <f t="shared" si="6"/>
        <v>70.0426</v>
      </c>
      <c r="AB21" s="24">
        <f>RANK(AA21,AA:AA)</f>
        <v>18</v>
      </c>
    </row>
    <row r="22" s="2" customFormat="1" ht="20" customHeight="1" spans="1:28">
      <c r="A22" s="37" t="s">
        <v>159</v>
      </c>
      <c r="B22" s="27" t="s">
        <v>172</v>
      </c>
      <c r="C22" s="27" t="s">
        <v>173</v>
      </c>
      <c r="D22" s="33">
        <v>3.62</v>
      </c>
      <c r="E22" s="33">
        <f t="shared" si="10"/>
        <v>51.72</v>
      </c>
      <c r="F22" s="24">
        <f>RANK(E22,E:E)</f>
        <v>18</v>
      </c>
      <c r="G22" s="33">
        <v>5.2283</v>
      </c>
      <c r="H22" s="42">
        <v>1.65</v>
      </c>
      <c r="I22" s="33">
        <v>0</v>
      </c>
      <c r="J22" s="33">
        <v>0</v>
      </c>
      <c r="K22" s="53">
        <f t="shared" si="0"/>
        <v>6.8783</v>
      </c>
      <c r="L22" s="54" t="str">
        <f t="shared" si="5"/>
        <v>良好</v>
      </c>
      <c r="M22" s="33">
        <v>3.65</v>
      </c>
      <c r="N22" s="33">
        <v>0</v>
      </c>
      <c r="O22" s="53">
        <f t="shared" si="1"/>
        <v>3.65</v>
      </c>
      <c r="P22" s="33">
        <v>0.85</v>
      </c>
      <c r="Q22" s="33">
        <v>0</v>
      </c>
      <c r="R22" s="53">
        <f t="shared" si="2"/>
        <v>0.85</v>
      </c>
      <c r="S22" s="33">
        <v>1.539</v>
      </c>
      <c r="T22" s="33">
        <v>0.55</v>
      </c>
      <c r="U22" s="33">
        <v>0</v>
      </c>
      <c r="V22" s="53">
        <f t="shared" si="9"/>
        <v>2.089</v>
      </c>
      <c r="W22" s="33">
        <v>1.1</v>
      </c>
      <c r="X22" s="33">
        <v>0.25</v>
      </c>
      <c r="Y22" s="33">
        <v>0.6</v>
      </c>
      <c r="Z22" s="53">
        <f t="shared" si="8"/>
        <v>1.95</v>
      </c>
      <c r="AA22" s="53">
        <f t="shared" si="6"/>
        <v>67.1373</v>
      </c>
      <c r="AB22" s="24">
        <f>RANK(AA22,AA:AA)</f>
        <v>24</v>
      </c>
    </row>
    <row r="23" s="2" customFormat="1" ht="20" customHeight="1" spans="1:28">
      <c r="A23" s="21" t="s">
        <v>150</v>
      </c>
      <c r="B23" s="27" t="s">
        <v>174</v>
      </c>
      <c r="C23" s="28">
        <v>202105070313</v>
      </c>
      <c r="D23" s="29">
        <v>3.546</v>
      </c>
      <c r="E23" s="29">
        <v>51.276</v>
      </c>
      <c r="F23" s="24">
        <f>RANK(E23,E:E)</f>
        <v>19</v>
      </c>
      <c r="G23" s="29">
        <v>5.2283</v>
      </c>
      <c r="H23" s="23">
        <v>1.2</v>
      </c>
      <c r="I23" s="29">
        <v>0</v>
      </c>
      <c r="J23" s="29">
        <v>0</v>
      </c>
      <c r="K23" s="53">
        <f t="shared" si="0"/>
        <v>6.4283</v>
      </c>
      <c r="L23" s="54" t="str">
        <f t="shared" si="5"/>
        <v>良好</v>
      </c>
      <c r="M23" s="29">
        <v>4.05</v>
      </c>
      <c r="N23" s="29">
        <v>0</v>
      </c>
      <c r="O23" s="53">
        <f t="shared" si="1"/>
        <v>4.05</v>
      </c>
      <c r="P23" s="29">
        <v>0.89</v>
      </c>
      <c r="Q23" s="29">
        <v>0</v>
      </c>
      <c r="R23" s="53">
        <f t="shared" si="2"/>
        <v>0.89</v>
      </c>
      <c r="S23" s="29">
        <v>1.5985</v>
      </c>
      <c r="T23" s="29">
        <v>0</v>
      </c>
      <c r="U23" s="29">
        <v>0</v>
      </c>
      <c r="V23" s="23">
        <v>1.5985</v>
      </c>
      <c r="W23" s="29">
        <v>0</v>
      </c>
      <c r="X23" s="29">
        <v>0</v>
      </c>
      <c r="Y23" s="29">
        <v>0</v>
      </c>
      <c r="Z23" s="53">
        <f t="shared" si="8"/>
        <v>0</v>
      </c>
      <c r="AA23" s="53">
        <f t="shared" si="6"/>
        <v>64.2428</v>
      </c>
      <c r="AB23" s="24">
        <f>RANK(AA23,AA:AA)</f>
        <v>31</v>
      </c>
    </row>
    <row r="24" s="2" customFormat="1" ht="20" customHeight="1" spans="1:29">
      <c r="A24" s="27" t="s">
        <v>150</v>
      </c>
      <c r="B24" s="27" t="s">
        <v>175</v>
      </c>
      <c r="C24" s="28">
        <v>202105070508</v>
      </c>
      <c r="D24" s="29">
        <v>3.544</v>
      </c>
      <c r="E24" s="29">
        <v>51.264</v>
      </c>
      <c r="F24" s="24">
        <f>RANK(E24,E:E)</f>
        <v>20</v>
      </c>
      <c r="G24" s="29">
        <v>5.278</v>
      </c>
      <c r="H24" s="29">
        <v>1.2</v>
      </c>
      <c r="I24" s="29">
        <v>0</v>
      </c>
      <c r="J24" s="29">
        <v>0</v>
      </c>
      <c r="K24" s="53">
        <f t="shared" si="0"/>
        <v>6.478</v>
      </c>
      <c r="L24" s="54" t="str">
        <f t="shared" si="5"/>
        <v>良好</v>
      </c>
      <c r="M24" s="29">
        <v>3.8</v>
      </c>
      <c r="N24" s="29">
        <v>0</v>
      </c>
      <c r="O24" s="53">
        <f t="shared" si="1"/>
        <v>3.8</v>
      </c>
      <c r="P24" s="29">
        <v>0.95</v>
      </c>
      <c r="Q24" s="29">
        <v>0</v>
      </c>
      <c r="R24" s="53">
        <f t="shared" si="2"/>
        <v>0.95</v>
      </c>
      <c r="S24" s="29">
        <v>1.56</v>
      </c>
      <c r="T24" s="29">
        <v>0</v>
      </c>
      <c r="U24" s="29">
        <v>0</v>
      </c>
      <c r="V24" s="23">
        <v>1.56</v>
      </c>
      <c r="W24" s="29">
        <v>5.825</v>
      </c>
      <c r="X24" s="29">
        <v>0</v>
      </c>
      <c r="Y24" s="29">
        <v>0.6</v>
      </c>
      <c r="Z24" s="53">
        <f t="shared" si="8"/>
        <v>6.425</v>
      </c>
      <c r="AA24" s="53">
        <f t="shared" si="6"/>
        <v>70.477</v>
      </c>
      <c r="AB24" s="24">
        <f>RANK(AA24,AA:AA)</f>
        <v>17</v>
      </c>
      <c r="AC24" s="3"/>
    </row>
    <row r="25" s="2" customFormat="1" ht="20" customHeight="1" spans="1:28">
      <c r="A25" s="21" t="s">
        <v>148</v>
      </c>
      <c r="B25" s="27" t="s">
        <v>176</v>
      </c>
      <c r="C25" s="27" t="s">
        <v>177</v>
      </c>
      <c r="D25" s="33">
        <v>3.544</v>
      </c>
      <c r="E25" s="33">
        <f t="shared" si="10"/>
        <v>51.264</v>
      </c>
      <c r="F25" s="24">
        <f>RANK(E25,E:E)</f>
        <v>20</v>
      </c>
      <c r="G25" s="33">
        <v>5.2366</v>
      </c>
      <c r="H25" s="36">
        <v>1.65</v>
      </c>
      <c r="I25" s="33">
        <v>0</v>
      </c>
      <c r="J25" s="33">
        <v>0</v>
      </c>
      <c r="K25" s="53">
        <f t="shared" si="0"/>
        <v>6.8866</v>
      </c>
      <c r="L25" s="54" t="str">
        <f t="shared" si="5"/>
        <v>良好</v>
      </c>
      <c r="M25" s="33">
        <v>3.5</v>
      </c>
      <c r="N25" s="33">
        <v>0</v>
      </c>
      <c r="O25" s="53">
        <f t="shared" si="1"/>
        <v>3.5</v>
      </c>
      <c r="P25" s="33">
        <v>0.95</v>
      </c>
      <c r="Q25" s="33">
        <v>0.5</v>
      </c>
      <c r="R25" s="53">
        <f t="shared" si="2"/>
        <v>1.45</v>
      </c>
      <c r="S25" s="33">
        <v>1.5638</v>
      </c>
      <c r="T25" s="33">
        <v>1.18</v>
      </c>
      <c r="U25" s="33">
        <v>0</v>
      </c>
      <c r="V25" s="53">
        <f t="shared" ref="V25:V31" si="11">S25+T25+U25</f>
        <v>2.7438</v>
      </c>
      <c r="W25" s="33">
        <v>0.6</v>
      </c>
      <c r="X25" s="33">
        <v>0</v>
      </c>
      <c r="Y25" s="33">
        <v>0</v>
      </c>
      <c r="Z25" s="53">
        <f t="shared" si="8"/>
        <v>0.6</v>
      </c>
      <c r="AA25" s="53">
        <f t="shared" si="6"/>
        <v>66.4444</v>
      </c>
      <c r="AB25" s="24">
        <f>RANK(AA25,AA:AA)</f>
        <v>26</v>
      </c>
    </row>
    <row r="26" s="2" customFormat="1" ht="20" customHeight="1" spans="1:28">
      <c r="A26" s="21" t="s">
        <v>150</v>
      </c>
      <c r="B26" s="27" t="s">
        <v>178</v>
      </c>
      <c r="C26" s="28">
        <v>202105070132</v>
      </c>
      <c r="D26" s="29">
        <v>3.445</v>
      </c>
      <c r="E26" s="29">
        <v>50.67</v>
      </c>
      <c r="F26" s="24">
        <f>RANK(E26,E:E)</f>
        <v>22</v>
      </c>
      <c r="G26" s="29">
        <v>5.2448</v>
      </c>
      <c r="H26" s="23">
        <v>1.2</v>
      </c>
      <c r="I26" s="29">
        <v>0</v>
      </c>
      <c r="J26" s="29">
        <v>0</v>
      </c>
      <c r="K26" s="53">
        <f t="shared" si="0"/>
        <v>6.4448</v>
      </c>
      <c r="L26" s="54" t="str">
        <f t="shared" si="5"/>
        <v>良好</v>
      </c>
      <c r="M26" s="29">
        <v>1.9</v>
      </c>
      <c r="N26" s="29">
        <v>0</v>
      </c>
      <c r="O26" s="53">
        <f t="shared" si="1"/>
        <v>1.9</v>
      </c>
      <c r="P26" s="29">
        <v>0.96</v>
      </c>
      <c r="Q26" s="29">
        <v>0</v>
      </c>
      <c r="R26" s="53">
        <f t="shared" si="2"/>
        <v>0.96</v>
      </c>
      <c r="S26" s="29">
        <v>1.735</v>
      </c>
      <c r="T26" s="29">
        <v>0</v>
      </c>
      <c r="U26" s="29">
        <v>0</v>
      </c>
      <c r="V26" s="23">
        <v>1.735</v>
      </c>
      <c r="W26" s="29">
        <v>1</v>
      </c>
      <c r="X26" s="29">
        <v>0</v>
      </c>
      <c r="Y26" s="29">
        <v>0</v>
      </c>
      <c r="Z26" s="53">
        <f t="shared" si="8"/>
        <v>1</v>
      </c>
      <c r="AA26" s="53">
        <f t="shared" si="6"/>
        <v>62.7098</v>
      </c>
      <c r="AB26" s="24">
        <f>RANK(AA26,AA:AA)</f>
        <v>37</v>
      </c>
    </row>
    <row r="27" s="3" customFormat="1" ht="20" customHeight="1" spans="1:28">
      <c r="A27" s="34" t="s">
        <v>159</v>
      </c>
      <c r="B27" s="27" t="s">
        <v>179</v>
      </c>
      <c r="C27" s="27" t="s">
        <v>180</v>
      </c>
      <c r="D27" s="33">
        <v>3.394</v>
      </c>
      <c r="E27" s="33">
        <f>(D27*10+50)*0.6</f>
        <v>50.364</v>
      </c>
      <c r="F27" s="24">
        <f>RANK(E27,E:E)</f>
        <v>23</v>
      </c>
      <c r="G27" s="33">
        <f>8.7276*0.6</f>
        <v>5.23656</v>
      </c>
      <c r="H27" s="40">
        <v>1.65</v>
      </c>
      <c r="I27" s="33">
        <v>0</v>
      </c>
      <c r="J27" s="33">
        <v>0</v>
      </c>
      <c r="K27" s="53">
        <f t="shared" si="0"/>
        <v>6.88656</v>
      </c>
      <c r="L27" s="54" t="str">
        <f t="shared" si="5"/>
        <v>良好</v>
      </c>
      <c r="M27" s="33">
        <v>3.95</v>
      </c>
      <c r="N27" s="33">
        <v>0</v>
      </c>
      <c r="O27" s="53">
        <f t="shared" si="1"/>
        <v>3.95</v>
      </c>
      <c r="P27" s="33">
        <v>0.65</v>
      </c>
      <c r="Q27" s="33">
        <v>0</v>
      </c>
      <c r="R27" s="53">
        <f t="shared" si="2"/>
        <v>0.65</v>
      </c>
      <c r="S27" s="33">
        <f>79.287*0.02</f>
        <v>1.58574</v>
      </c>
      <c r="T27" s="33">
        <v>0.68</v>
      </c>
      <c r="U27" s="33">
        <v>0</v>
      </c>
      <c r="V27" s="53">
        <f t="shared" si="11"/>
        <v>2.26574</v>
      </c>
      <c r="W27" s="33">
        <v>1</v>
      </c>
      <c r="X27" s="33">
        <v>0</v>
      </c>
      <c r="Y27" s="33">
        <v>0</v>
      </c>
      <c r="Z27" s="53">
        <f t="shared" si="8"/>
        <v>1</v>
      </c>
      <c r="AA27" s="53">
        <f t="shared" si="6"/>
        <v>65.1163</v>
      </c>
      <c r="AB27" s="24">
        <f>RANK(AA27,AA:AA)</f>
        <v>28</v>
      </c>
    </row>
    <row r="28" s="3" customFormat="1" ht="20" customHeight="1" spans="1:29">
      <c r="A28" s="21" t="s">
        <v>150</v>
      </c>
      <c r="B28" s="27" t="s">
        <v>181</v>
      </c>
      <c r="C28" s="28">
        <v>202105070501</v>
      </c>
      <c r="D28" s="29">
        <v>3.338</v>
      </c>
      <c r="E28" s="29">
        <v>50.028</v>
      </c>
      <c r="F28" s="24">
        <f>RANK(E28,E:E)</f>
        <v>24</v>
      </c>
      <c r="G28" s="29">
        <v>5.5593</v>
      </c>
      <c r="H28" s="32">
        <v>1.2</v>
      </c>
      <c r="I28" s="29">
        <v>0.4</v>
      </c>
      <c r="J28" s="29">
        <v>0</v>
      </c>
      <c r="K28" s="53">
        <f t="shared" si="0"/>
        <v>7.1593</v>
      </c>
      <c r="L28" s="54" t="str">
        <f t="shared" si="5"/>
        <v>优秀</v>
      </c>
      <c r="M28" s="29">
        <v>3.95</v>
      </c>
      <c r="N28" s="29">
        <v>0</v>
      </c>
      <c r="O28" s="53">
        <f t="shared" si="1"/>
        <v>3.95</v>
      </c>
      <c r="P28" s="29">
        <v>0.97</v>
      </c>
      <c r="Q28" s="29">
        <v>0</v>
      </c>
      <c r="R28" s="53">
        <f t="shared" si="2"/>
        <v>0.97</v>
      </c>
      <c r="S28" s="29">
        <v>1.6445</v>
      </c>
      <c r="T28" s="29">
        <v>1.75</v>
      </c>
      <c r="U28" s="29">
        <v>0</v>
      </c>
      <c r="V28" s="23">
        <v>3.3945</v>
      </c>
      <c r="W28" s="29">
        <v>0.6</v>
      </c>
      <c r="X28" s="29">
        <v>0</v>
      </c>
      <c r="Y28" s="29">
        <v>1.1</v>
      </c>
      <c r="Z28" s="53">
        <f t="shared" si="8"/>
        <v>1.7</v>
      </c>
      <c r="AA28" s="53">
        <f t="shared" si="6"/>
        <v>67.2018</v>
      </c>
      <c r="AB28" s="24">
        <f>RANK(AA28,AA:AA)</f>
        <v>23</v>
      </c>
      <c r="AC28" s="2"/>
    </row>
    <row r="29" s="3" customFormat="1" ht="20" customHeight="1" spans="1:29">
      <c r="A29" s="21" t="s">
        <v>150</v>
      </c>
      <c r="B29" s="27" t="s">
        <v>182</v>
      </c>
      <c r="C29" s="28">
        <v>202105070105</v>
      </c>
      <c r="D29" s="29">
        <v>3.301</v>
      </c>
      <c r="E29" s="29">
        <v>49.806</v>
      </c>
      <c r="F29" s="24">
        <f>RANK(E29,E:E)</f>
        <v>25</v>
      </c>
      <c r="G29" s="29">
        <v>5.2697</v>
      </c>
      <c r="H29" s="23">
        <v>1.2</v>
      </c>
      <c r="I29" s="29">
        <v>0</v>
      </c>
      <c r="J29" s="29">
        <v>0</v>
      </c>
      <c r="K29" s="53">
        <f t="shared" si="0"/>
        <v>6.4697</v>
      </c>
      <c r="L29" s="54" t="str">
        <f t="shared" si="5"/>
        <v>良好</v>
      </c>
      <c r="M29" s="29">
        <v>4.05</v>
      </c>
      <c r="N29" s="29">
        <v>0.2</v>
      </c>
      <c r="O29" s="53">
        <f t="shared" si="1"/>
        <v>4.25</v>
      </c>
      <c r="P29" s="29">
        <v>0.85</v>
      </c>
      <c r="Q29" s="29">
        <v>0</v>
      </c>
      <c r="R29" s="53">
        <f t="shared" si="2"/>
        <v>0.85</v>
      </c>
      <c r="S29" s="29">
        <v>1.604</v>
      </c>
      <c r="T29" s="29">
        <v>0.74</v>
      </c>
      <c r="U29" s="29">
        <v>0</v>
      </c>
      <c r="V29" s="23">
        <v>2.344</v>
      </c>
      <c r="W29" s="29">
        <v>1</v>
      </c>
      <c r="X29" s="29">
        <v>0</v>
      </c>
      <c r="Y29" s="29">
        <v>0</v>
      </c>
      <c r="Z29" s="53">
        <f t="shared" si="8"/>
        <v>1</v>
      </c>
      <c r="AA29" s="53">
        <f t="shared" si="6"/>
        <v>64.7197</v>
      </c>
      <c r="AB29" s="24">
        <f>RANK(AA29,AA:AA)</f>
        <v>29</v>
      </c>
      <c r="AC29" s="2"/>
    </row>
    <row r="30" s="3" customFormat="1" ht="20" customHeight="1" spans="1:28">
      <c r="A30" s="27" t="s">
        <v>148</v>
      </c>
      <c r="B30" s="27" t="s">
        <v>183</v>
      </c>
      <c r="C30" s="28">
        <v>202105070424</v>
      </c>
      <c r="D30" s="29">
        <v>3.271</v>
      </c>
      <c r="E30" s="29">
        <v>49.626</v>
      </c>
      <c r="F30" s="24">
        <f>RANK(E30,E:E)</f>
        <v>26</v>
      </c>
      <c r="G30" s="25">
        <v>5.2117</v>
      </c>
      <c r="H30" s="40">
        <v>1.65</v>
      </c>
      <c r="I30" s="25">
        <v>0</v>
      </c>
      <c r="J30" s="23">
        <v>0</v>
      </c>
      <c r="K30" s="53">
        <f t="shared" si="0"/>
        <v>6.8617</v>
      </c>
      <c r="L30" s="54" t="str">
        <f t="shared" si="5"/>
        <v>良好</v>
      </c>
      <c r="M30" s="23">
        <v>3.45</v>
      </c>
      <c r="N30" s="23">
        <v>0</v>
      </c>
      <c r="O30" s="53">
        <f t="shared" si="1"/>
        <v>3.45</v>
      </c>
      <c r="P30" s="23">
        <v>0.95</v>
      </c>
      <c r="Q30" s="23">
        <v>0</v>
      </c>
      <c r="R30" s="53">
        <f t="shared" si="2"/>
        <v>0.95</v>
      </c>
      <c r="S30" s="23">
        <v>1.5383</v>
      </c>
      <c r="T30" s="23">
        <v>0</v>
      </c>
      <c r="U30" s="23">
        <v>0</v>
      </c>
      <c r="V30" s="53">
        <f t="shared" si="11"/>
        <v>1.5383</v>
      </c>
      <c r="W30" s="23">
        <v>1.1</v>
      </c>
      <c r="X30" s="23">
        <v>0</v>
      </c>
      <c r="Y30" s="23">
        <v>0</v>
      </c>
      <c r="Z30" s="53">
        <f t="shared" si="8"/>
        <v>1.1</v>
      </c>
      <c r="AA30" s="53">
        <f t="shared" si="6"/>
        <v>63.526</v>
      </c>
      <c r="AB30" s="24">
        <f>RANK(AA30,AA:AA)</f>
        <v>32</v>
      </c>
    </row>
    <row r="31" s="3" customFormat="1" ht="20" customHeight="1" spans="1:28">
      <c r="A31" s="37" t="s">
        <v>159</v>
      </c>
      <c r="B31" s="27" t="s">
        <v>184</v>
      </c>
      <c r="C31" s="27" t="s">
        <v>185</v>
      </c>
      <c r="D31" s="33">
        <v>3.247</v>
      </c>
      <c r="E31" s="33">
        <f>(D31*10+50)*0.6</f>
        <v>49.482</v>
      </c>
      <c r="F31" s="24">
        <f>RANK(E31,E:E)</f>
        <v>27</v>
      </c>
      <c r="G31" s="33">
        <v>5.4766</v>
      </c>
      <c r="H31" s="43">
        <v>1.65</v>
      </c>
      <c r="I31" s="33">
        <v>0.6</v>
      </c>
      <c r="J31" s="33">
        <v>0</v>
      </c>
      <c r="K31" s="53">
        <f t="shared" si="0"/>
        <v>7.7266</v>
      </c>
      <c r="L31" s="54" t="str">
        <f t="shared" si="5"/>
        <v>优秀</v>
      </c>
      <c r="M31" s="33">
        <v>3.4</v>
      </c>
      <c r="N31" s="33">
        <v>0</v>
      </c>
      <c r="O31" s="53">
        <f t="shared" si="1"/>
        <v>3.4</v>
      </c>
      <c r="P31" s="33">
        <v>0.95</v>
      </c>
      <c r="Q31" s="33">
        <v>0.6</v>
      </c>
      <c r="R31" s="53">
        <f t="shared" si="2"/>
        <v>1.55</v>
      </c>
      <c r="S31" s="33">
        <v>1.578</v>
      </c>
      <c r="T31" s="33">
        <v>2.5</v>
      </c>
      <c r="U31" s="33">
        <v>0</v>
      </c>
      <c r="V31" s="53">
        <f t="shared" si="11"/>
        <v>4.078</v>
      </c>
      <c r="W31" s="33">
        <v>0</v>
      </c>
      <c r="X31" s="33">
        <v>0</v>
      </c>
      <c r="Y31" s="33">
        <v>1.6</v>
      </c>
      <c r="Z31" s="53">
        <f t="shared" si="8"/>
        <v>1.6</v>
      </c>
      <c r="AA31" s="53">
        <f t="shared" si="6"/>
        <v>67.8366</v>
      </c>
      <c r="AB31" s="24">
        <f>RANK(AA31,AA:AA)</f>
        <v>20</v>
      </c>
    </row>
    <row r="32" s="3" customFormat="1" ht="20" customHeight="1" spans="1:29">
      <c r="A32" s="21" t="s">
        <v>150</v>
      </c>
      <c r="B32" s="27" t="s">
        <v>186</v>
      </c>
      <c r="C32" s="28">
        <v>202105070515</v>
      </c>
      <c r="D32" s="29">
        <v>3.223</v>
      </c>
      <c r="E32" s="29">
        <v>49.338</v>
      </c>
      <c r="F32" s="24">
        <f>RANK(E32,E:E)</f>
        <v>28</v>
      </c>
      <c r="G32" s="29">
        <v>5.2697</v>
      </c>
      <c r="H32" s="23">
        <v>1.2</v>
      </c>
      <c r="I32" s="29">
        <v>0</v>
      </c>
      <c r="J32" s="29">
        <v>0</v>
      </c>
      <c r="K32" s="53">
        <f t="shared" si="0"/>
        <v>6.4697</v>
      </c>
      <c r="L32" s="54" t="str">
        <f t="shared" si="5"/>
        <v>良好</v>
      </c>
      <c r="M32" s="29">
        <v>3.8</v>
      </c>
      <c r="N32" s="29">
        <v>0</v>
      </c>
      <c r="O32" s="53">
        <f t="shared" si="1"/>
        <v>3.8</v>
      </c>
      <c r="P32" s="29">
        <v>0.95</v>
      </c>
      <c r="Q32" s="29">
        <v>0</v>
      </c>
      <c r="R32" s="53">
        <f t="shared" si="2"/>
        <v>0.95</v>
      </c>
      <c r="S32" s="29">
        <v>1.5293</v>
      </c>
      <c r="T32" s="29">
        <v>2.5</v>
      </c>
      <c r="U32" s="29">
        <v>0</v>
      </c>
      <c r="V32" s="23">
        <v>4.0293</v>
      </c>
      <c r="W32" s="29">
        <v>1.1</v>
      </c>
      <c r="X32" s="29">
        <v>0</v>
      </c>
      <c r="Y32" s="29">
        <v>0</v>
      </c>
      <c r="Z32" s="53">
        <f t="shared" si="8"/>
        <v>1.1</v>
      </c>
      <c r="AA32" s="53">
        <f t="shared" si="6"/>
        <v>65.687</v>
      </c>
      <c r="AB32" s="24">
        <f>RANK(AA32,AA:AA)</f>
        <v>27</v>
      </c>
      <c r="AC32" s="2"/>
    </row>
    <row r="33" s="3" customFormat="1" ht="20" customHeight="1" spans="1:28">
      <c r="A33" s="34" t="s">
        <v>159</v>
      </c>
      <c r="B33" s="27" t="s">
        <v>187</v>
      </c>
      <c r="C33" s="28">
        <v>202105070415</v>
      </c>
      <c r="D33" s="29">
        <v>3.137</v>
      </c>
      <c r="E33" s="29">
        <v>48.822</v>
      </c>
      <c r="F33" s="24">
        <f>RANK(E33,E:E)</f>
        <v>29</v>
      </c>
      <c r="G33" s="33">
        <v>5.1869</v>
      </c>
      <c r="H33" s="40">
        <v>1.65</v>
      </c>
      <c r="I33" s="33">
        <v>0</v>
      </c>
      <c r="J33" s="29">
        <v>0</v>
      </c>
      <c r="K33" s="53">
        <f t="shared" si="0"/>
        <v>6.8369</v>
      </c>
      <c r="L33" s="54" t="str">
        <f t="shared" si="5"/>
        <v>良好</v>
      </c>
      <c r="M33" s="29">
        <v>3.25</v>
      </c>
      <c r="N33" s="29">
        <v>0</v>
      </c>
      <c r="O33" s="53">
        <f t="shared" si="1"/>
        <v>3.25</v>
      </c>
      <c r="P33" s="29">
        <v>0.95</v>
      </c>
      <c r="Q33" s="29">
        <v>0</v>
      </c>
      <c r="R33" s="53">
        <f t="shared" si="2"/>
        <v>0.95</v>
      </c>
      <c r="S33" s="29">
        <v>1.4236</v>
      </c>
      <c r="T33" s="29">
        <v>0</v>
      </c>
      <c r="U33" s="29">
        <v>0</v>
      </c>
      <c r="V33" s="53">
        <f>S33+T33+U33</f>
        <v>1.4236</v>
      </c>
      <c r="W33" s="29">
        <v>0</v>
      </c>
      <c r="X33" s="29">
        <v>0</v>
      </c>
      <c r="Y33" s="29">
        <v>0</v>
      </c>
      <c r="Z33" s="53">
        <f t="shared" si="8"/>
        <v>0</v>
      </c>
      <c r="AA33" s="53">
        <f t="shared" si="6"/>
        <v>61.2825</v>
      </c>
      <c r="AB33" s="24">
        <f>RANK(AA33,AA:AA)</f>
        <v>45</v>
      </c>
    </row>
    <row r="34" s="3" customFormat="1" ht="20" customHeight="1" spans="1:28">
      <c r="A34" s="34" t="s">
        <v>159</v>
      </c>
      <c r="B34" s="27" t="s">
        <v>188</v>
      </c>
      <c r="C34" s="28">
        <v>202105070418</v>
      </c>
      <c r="D34" s="29">
        <v>3.11</v>
      </c>
      <c r="E34" s="29">
        <v>48.66</v>
      </c>
      <c r="F34" s="24">
        <f>RANK(E34,E:E)</f>
        <v>30</v>
      </c>
      <c r="G34" s="33">
        <v>5.518</v>
      </c>
      <c r="H34" s="35">
        <v>1.65</v>
      </c>
      <c r="I34" s="33">
        <v>0</v>
      </c>
      <c r="J34" s="29">
        <v>0</v>
      </c>
      <c r="K34" s="53">
        <f t="shared" si="0"/>
        <v>7.168</v>
      </c>
      <c r="L34" s="54" t="str">
        <f t="shared" si="5"/>
        <v>优秀</v>
      </c>
      <c r="M34" s="29">
        <v>3.3</v>
      </c>
      <c r="N34" s="29">
        <v>0</v>
      </c>
      <c r="O34" s="53">
        <f t="shared" si="1"/>
        <v>3.3</v>
      </c>
      <c r="P34" s="29">
        <v>0.95</v>
      </c>
      <c r="Q34" s="29">
        <v>2.15</v>
      </c>
      <c r="R34" s="53">
        <f t="shared" si="2"/>
        <v>3.1</v>
      </c>
      <c r="S34" s="29">
        <v>1.6008</v>
      </c>
      <c r="T34" s="29">
        <v>2.5</v>
      </c>
      <c r="U34" s="29">
        <v>0</v>
      </c>
      <c r="V34" s="53">
        <f>S34+T34+U34</f>
        <v>4.1008</v>
      </c>
      <c r="W34" s="29">
        <v>2.05</v>
      </c>
      <c r="X34" s="29">
        <v>0</v>
      </c>
      <c r="Y34" s="29">
        <v>1.1</v>
      </c>
      <c r="Z34" s="53">
        <f t="shared" si="8"/>
        <v>3.15</v>
      </c>
      <c r="AA34" s="53">
        <f t="shared" si="6"/>
        <v>69.4788</v>
      </c>
      <c r="AB34" s="24">
        <f>RANK(AA34,AA:AA)</f>
        <v>19</v>
      </c>
    </row>
    <row r="35" s="3" customFormat="1" ht="20" customHeight="1" spans="1:28">
      <c r="A35" s="27" t="s">
        <v>150</v>
      </c>
      <c r="B35" s="27" t="s">
        <v>189</v>
      </c>
      <c r="C35" s="28">
        <v>202105070514</v>
      </c>
      <c r="D35" s="29">
        <v>3.108</v>
      </c>
      <c r="E35" s="29">
        <v>48.648</v>
      </c>
      <c r="F35" s="24">
        <f>RANK(E35,E:E)</f>
        <v>31</v>
      </c>
      <c r="G35" s="29">
        <v>5.2448</v>
      </c>
      <c r="H35" s="29">
        <v>1.2</v>
      </c>
      <c r="I35" s="29">
        <v>0</v>
      </c>
      <c r="J35" s="29">
        <v>0</v>
      </c>
      <c r="K35" s="53">
        <f t="shared" si="0"/>
        <v>6.4448</v>
      </c>
      <c r="L35" s="54" t="str">
        <f t="shared" si="5"/>
        <v>良好</v>
      </c>
      <c r="M35" s="29">
        <v>4.9</v>
      </c>
      <c r="N35" s="29">
        <v>0</v>
      </c>
      <c r="O35" s="53">
        <f t="shared" si="1"/>
        <v>4.9</v>
      </c>
      <c r="P35" s="29">
        <v>0.97</v>
      </c>
      <c r="Q35" s="29">
        <v>0</v>
      </c>
      <c r="R35" s="53">
        <f t="shared" si="2"/>
        <v>0.97</v>
      </c>
      <c r="S35" s="29">
        <v>1.52934</v>
      </c>
      <c r="T35" s="29">
        <v>0</v>
      </c>
      <c r="U35" s="29">
        <v>0</v>
      </c>
      <c r="V35" s="29">
        <v>1.52934</v>
      </c>
      <c r="W35" s="29">
        <v>0</v>
      </c>
      <c r="X35" s="29">
        <v>0</v>
      </c>
      <c r="Y35" s="29">
        <v>0</v>
      </c>
      <c r="Z35" s="53">
        <f t="shared" si="8"/>
        <v>0</v>
      </c>
      <c r="AA35" s="53">
        <f t="shared" si="6"/>
        <v>62.49214</v>
      </c>
      <c r="AB35" s="24">
        <f>RANK(AA35,AA:AA)</f>
        <v>38</v>
      </c>
    </row>
    <row r="36" s="3" customFormat="1" ht="20" customHeight="1" spans="1:28">
      <c r="A36" s="27" t="s">
        <v>150</v>
      </c>
      <c r="B36" s="27" t="s">
        <v>190</v>
      </c>
      <c r="C36" s="28">
        <v>202105070525</v>
      </c>
      <c r="D36" s="29">
        <v>3.068</v>
      </c>
      <c r="E36" s="29">
        <v>48.408</v>
      </c>
      <c r="F36" s="24">
        <f>RANK(E36,E:E)</f>
        <v>32</v>
      </c>
      <c r="G36" s="29">
        <v>5.2862</v>
      </c>
      <c r="H36" s="29">
        <v>1.2</v>
      </c>
      <c r="I36" s="29">
        <v>0.6</v>
      </c>
      <c r="J36" s="29">
        <v>0</v>
      </c>
      <c r="K36" s="53">
        <f t="shared" si="0"/>
        <v>7.0862</v>
      </c>
      <c r="L36" s="54" t="str">
        <f t="shared" si="5"/>
        <v>优秀</v>
      </c>
      <c r="M36" s="29">
        <v>3.55</v>
      </c>
      <c r="N36" s="29">
        <v>0.6</v>
      </c>
      <c r="O36" s="53">
        <f t="shared" si="1"/>
        <v>4.15</v>
      </c>
      <c r="P36" s="29">
        <v>0.86</v>
      </c>
      <c r="Q36" s="29">
        <v>0.6</v>
      </c>
      <c r="R36" s="53">
        <f t="shared" si="2"/>
        <v>1.46</v>
      </c>
      <c r="S36" s="29">
        <v>1.603</v>
      </c>
      <c r="T36" s="29">
        <v>2.5</v>
      </c>
      <c r="U36" s="29">
        <v>0</v>
      </c>
      <c r="V36" s="29">
        <v>4.103</v>
      </c>
      <c r="W36" s="29">
        <v>1</v>
      </c>
      <c r="X36" s="29">
        <v>0</v>
      </c>
      <c r="Y36" s="29">
        <v>1.1</v>
      </c>
      <c r="Z36" s="53">
        <f t="shared" si="8"/>
        <v>2.1</v>
      </c>
      <c r="AA36" s="53">
        <f t="shared" si="6"/>
        <v>67.3072</v>
      </c>
      <c r="AB36" s="24">
        <f>RANK(AA36,AA:AA)</f>
        <v>22</v>
      </c>
    </row>
    <row r="37" s="3" customFormat="1" ht="20" customHeight="1" spans="1:29">
      <c r="A37" s="27" t="s">
        <v>150</v>
      </c>
      <c r="B37" s="27" t="s">
        <v>191</v>
      </c>
      <c r="C37" s="28">
        <v>202105070511</v>
      </c>
      <c r="D37" s="29">
        <v>3.067</v>
      </c>
      <c r="E37" s="29">
        <v>48.402</v>
      </c>
      <c r="F37" s="24">
        <f>RANK(E37,E:E)</f>
        <v>33</v>
      </c>
      <c r="G37" s="29">
        <v>5.3193</v>
      </c>
      <c r="H37" s="29">
        <v>1.2</v>
      </c>
      <c r="I37" s="29">
        <v>0</v>
      </c>
      <c r="J37" s="29">
        <v>0</v>
      </c>
      <c r="K37" s="53">
        <f t="shared" si="0"/>
        <v>6.5193</v>
      </c>
      <c r="L37" s="54" t="str">
        <f t="shared" si="5"/>
        <v>良好</v>
      </c>
      <c r="M37" s="29">
        <v>3.9</v>
      </c>
      <c r="N37" s="29">
        <v>0</v>
      </c>
      <c r="O37" s="53">
        <f t="shared" si="1"/>
        <v>3.9</v>
      </c>
      <c r="P37" s="29">
        <v>0.93</v>
      </c>
      <c r="Q37" s="29">
        <v>0</v>
      </c>
      <c r="R37" s="53">
        <f t="shared" si="2"/>
        <v>0.93</v>
      </c>
      <c r="S37" s="29">
        <v>1.4955</v>
      </c>
      <c r="T37" s="29">
        <v>0</v>
      </c>
      <c r="U37" s="29">
        <v>0</v>
      </c>
      <c r="V37" s="29">
        <v>1.4955</v>
      </c>
      <c r="W37" s="29">
        <v>0</v>
      </c>
      <c r="X37" s="29">
        <v>0</v>
      </c>
      <c r="Y37" s="29">
        <v>0.6</v>
      </c>
      <c r="Z37" s="53">
        <f t="shared" si="8"/>
        <v>0.6</v>
      </c>
      <c r="AA37" s="53">
        <f t="shared" si="6"/>
        <v>61.8468</v>
      </c>
      <c r="AB37" s="24">
        <f>RANK(AA37,AA:AA)</f>
        <v>42</v>
      </c>
      <c r="AC37" s="2"/>
    </row>
    <row r="38" s="3" customFormat="1" ht="20" customHeight="1" spans="1:28">
      <c r="A38" s="27" t="s">
        <v>150</v>
      </c>
      <c r="B38" s="27" t="s">
        <v>192</v>
      </c>
      <c r="C38" s="28">
        <v>202105070513</v>
      </c>
      <c r="D38" s="29">
        <v>3.044</v>
      </c>
      <c r="E38" s="29">
        <v>48.264</v>
      </c>
      <c r="F38" s="24">
        <f>RANK(E38,E:E)</f>
        <v>34</v>
      </c>
      <c r="G38" s="29">
        <v>5.2531</v>
      </c>
      <c r="H38" s="29">
        <v>1.2</v>
      </c>
      <c r="I38" s="29">
        <v>0</v>
      </c>
      <c r="J38" s="29">
        <v>0</v>
      </c>
      <c r="K38" s="53">
        <f t="shared" si="0"/>
        <v>6.4531</v>
      </c>
      <c r="L38" s="54" t="str">
        <f t="shared" ref="L38:L64" si="12">IF(K38&gt;=7,"优秀","良好")</f>
        <v>良好</v>
      </c>
      <c r="M38" s="29">
        <v>3.7</v>
      </c>
      <c r="N38" s="29">
        <v>0</v>
      </c>
      <c r="O38" s="53">
        <f t="shared" si="1"/>
        <v>3.7</v>
      </c>
      <c r="P38" s="29">
        <v>0.89</v>
      </c>
      <c r="Q38" s="29">
        <v>0</v>
      </c>
      <c r="R38" s="53">
        <f t="shared" si="2"/>
        <v>0.89</v>
      </c>
      <c r="S38" s="29">
        <v>1.474</v>
      </c>
      <c r="T38" s="29">
        <v>0</v>
      </c>
      <c r="U38" s="29">
        <v>0</v>
      </c>
      <c r="V38" s="29">
        <v>1.474</v>
      </c>
      <c r="W38" s="29">
        <v>0.1</v>
      </c>
      <c r="X38" s="29">
        <v>0</v>
      </c>
      <c r="Y38" s="29">
        <v>0</v>
      </c>
      <c r="Z38" s="53">
        <f t="shared" si="8"/>
        <v>0.1</v>
      </c>
      <c r="AA38" s="53">
        <f t="shared" ref="AA38:AA64" si="13">E38+K38+O38+R38+V38+Z38</f>
        <v>60.8811</v>
      </c>
      <c r="AB38" s="24">
        <f>RANK(AA38,AA:AA)</f>
        <v>46</v>
      </c>
    </row>
    <row r="39" s="3" customFormat="1" ht="20" customHeight="1" spans="1:28">
      <c r="A39" s="27" t="s">
        <v>150</v>
      </c>
      <c r="B39" s="27" t="s">
        <v>193</v>
      </c>
      <c r="C39" s="28">
        <v>202105070523</v>
      </c>
      <c r="D39" s="29">
        <v>3.034</v>
      </c>
      <c r="E39" s="29">
        <v>48.204</v>
      </c>
      <c r="F39" s="24">
        <f>RANK(E39,E:E)</f>
        <v>35</v>
      </c>
      <c r="G39" s="29">
        <v>5.5593</v>
      </c>
      <c r="H39" s="29">
        <v>1.2</v>
      </c>
      <c r="I39" s="29">
        <v>0.8</v>
      </c>
      <c r="J39" s="29">
        <v>0</v>
      </c>
      <c r="K39" s="53">
        <f t="shared" si="0"/>
        <v>7.5593</v>
      </c>
      <c r="L39" s="54" t="str">
        <f t="shared" si="12"/>
        <v>优秀</v>
      </c>
      <c r="M39" s="29">
        <v>3.35</v>
      </c>
      <c r="N39" s="29">
        <v>1</v>
      </c>
      <c r="O39" s="53">
        <f t="shared" si="1"/>
        <v>4.35</v>
      </c>
      <c r="P39" s="29">
        <v>1.75</v>
      </c>
      <c r="Q39" s="29">
        <v>0</v>
      </c>
      <c r="R39" s="53">
        <f t="shared" si="2"/>
        <v>1.75</v>
      </c>
      <c r="S39" s="29">
        <v>1.6029</v>
      </c>
      <c r="T39" s="29">
        <v>2.5</v>
      </c>
      <c r="U39" s="29">
        <v>0</v>
      </c>
      <c r="V39" s="29">
        <v>4.1029</v>
      </c>
      <c r="W39" s="29">
        <v>4.55</v>
      </c>
      <c r="X39" s="29">
        <v>0.5</v>
      </c>
      <c r="Y39" s="29">
        <v>0</v>
      </c>
      <c r="Z39" s="53">
        <f t="shared" si="8"/>
        <v>5.05</v>
      </c>
      <c r="AA39" s="53">
        <f t="shared" si="13"/>
        <v>71.0162</v>
      </c>
      <c r="AB39" s="24">
        <f>RANK(AA39,AA:AA)</f>
        <v>14</v>
      </c>
    </row>
    <row r="40" s="3" customFormat="1" ht="20" customHeight="1" spans="1:29">
      <c r="A40" s="27" t="s">
        <v>150</v>
      </c>
      <c r="B40" s="27" t="s">
        <v>194</v>
      </c>
      <c r="C40" s="28">
        <v>202105070507</v>
      </c>
      <c r="D40" s="29">
        <v>3.02</v>
      </c>
      <c r="E40" s="29">
        <v>48.12</v>
      </c>
      <c r="F40" s="24">
        <f>RANK(E40,E:E)</f>
        <v>36</v>
      </c>
      <c r="G40" s="29">
        <v>5.2531</v>
      </c>
      <c r="H40" s="29">
        <v>1.2</v>
      </c>
      <c r="I40" s="29">
        <v>0</v>
      </c>
      <c r="J40" s="29">
        <v>0</v>
      </c>
      <c r="K40" s="53">
        <f t="shared" si="0"/>
        <v>6.4531</v>
      </c>
      <c r="L40" s="54" t="str">
        <f t="shared" si="12"/>
        <v>良好</v>
      </c>
      <c r="M40" s="29">
        <v>3.55</v>
      </c>
      <c r="N40" s="29">
        <v>1</v>
      </c>
      <c r="O40" s="53">
        <f t="shared" si="1"/>
        <v>4.55</v>
      </c>
      <c r="P40" s="29">
        <v>0.91</v>
      </c>
      <c r="Q40" s="29">
        <v>0</v>
      </c>
      <c r="R40" s="53">
        <f t="shared" si="2"/>
        <v>0.91</v>
      </c>
      <c r="S40" s="29">
        <v>1.4872</v>
      </c>
      <c r="T40" s="29">
        <v>0.8</v>
      </c>
      <c r="U40" s="29">
        <v>0</v>
      </c>
      <c r="V40" s="29">
        <v>2.2872</v>
      </c>
      <c r="W40" s="29">
        <v>0</v>
      </c>
      <c r="X40" s="29">
        <v>0</v>
      </c>
      <c r="Y40" s="29">
        <v>0</v>
      </c>
      <c r="Z40" s="53">
        <f t="shared" si="8"/>
        <v>0</v>
      </c>
      <c r="AA40" s="53">
        <f t="shared" si="13"/>
        <v>62.3203</v>
      </c>
      <c r="AB40" s="24">
        <f>RANK(AA40,AA:AA)</f>
        <v>39</v>
      </c>
      <c r="AC40" s="2"/>
    </row>
    <row r="41" s="3" customFormat="1" ht="20" customHeight="1" spans="1:28">
      <c r="A41" s="27" t="s">
        <v>150</v>
      </c>
      <c r="B41" s="27" t="s">
        <v>195</v>
      </c>
      <c r="C41" s="28">
        <v>202105070103</v>
      </c>
      <c r="D41" s="29">
        <v>2.979</v>
      </c>
      <c r="E41" s="29">
        <v>47.874</v>
      </c>
      <c r="F41" s="24">
        <f>RANK(E41,E:E)</f>
        <v>37</v>
      </c>
      <c r="G41" s="29">
        <v>5.2945</v>
      </c>
      <c r="H41" s="29">
        <v>1.2</v>
      </c>
      <c r="I41" s="29">
        <v>0</v>
      </c>
      <c r="J41" s="29">
        <v>0</v>
      </c>
      <c r="K41" s="53">
        <f t="shared" si="0"/>
        <v>6.4945</v>
      </c>
      <c r="L41" s="54" t="str">
        <f t="shared" si="12"/>
        <v>良好</v>
      </c>
      <c r="M41" s="29">
        <v>3.5</v>
      </c>
      <c r="N41" s="29">
        <v>0</v>
      </c>
      <c r="O41" s="53">
        <f t="shared" si="1"/>
        <v>3.5</v>
      </c>
      <c r="P41" s="29">
        <v>0.88</v>
      </c>
      <c r="Q41" s="29">
        <v>0</v>
      </c>
      <c r="R41" s="53">
        <f t="shared" si="2"/>
        <v>0.88</v>
      </c>
      <c r="S41" s="29">
        <v>1.7203</v>
      </c>
      <c r="T41" s="29">
        <v>0</v>
      </c>
      <c r="U41" s="29">
        <v>0</v>
      </c>
      <c r="V41" s="29">
        <v>1.7203</v>
      </c>
      <c r="W41" s="29">
        <v>1</v>
      </c>
      <c r="X41" s="29">
        <v>0</v>
      </c>
      <c r="Y41" s="29">
        <v>0</v>
      </c>
      <c r="Z41" s="53">
        <f t="shared" si="8"/>
        <v>1</v>
      </c>
      <c r="AA41" s="53">
        <f t="shared" si="13"/>
        <v>61.4688</v>
      </c>
      <c r="AB41" s="24">
        <f>RANK(AA41,AA:AA)</f>
        <v>44</v>
      </c>
    </row>
    <row r="42" s="3" customFormat="1" ht="20" customHeight="1" spans="1:28">
      <c r="A42" s="44" t="s">
        <v>196</v>
      </c>
      <c r="B42" s="44" t="s">
        <v>197</v>
      </c>
      <c r="C42" s="45">
        <v>202105070309</v>
      </c>
      <c r="D42" s="46">
        <v>2.957</v>
      </c>
      <c r="E42" s="46">
        <v>47.742</v>
      </c>
      <c r="F42" s="24">
        <f>RANK(E42,E:E)</f>
        <v>38</v>
      </c>
      <c r="G42" s="35">
        <v>5.0834</v>
      </c>
      <c r="H42" s="35">
        <v>1.65</v>
      </c>
      <c r="I42" s="35">
        <v>0</v>
      </c>
      <c r="J42" s="46">
        <v>0</v>
      </c>
      <c r="K42" s="53">
        <f t="shared" si="0"/>
        <v>6.7334</v>
      </c>
      <c r="L42" s="54" t="str">
        <f t="shared" si="12"/>
        <v>良好</v>
      </c>
      <c r="M42" s="46">
        <v>4</v>
      </c>
      <c r="N42" s="46">
        <v>0</v>
      </c>
      <c r="O42" s="53">
        <f t="shared" si="1"/>
        <v>4</v>
      </c>
      <c r="P42" s="46">
        <v>0.95</v>
      </c>
      <c r="Q42" s="46">
        <v>1</v>
      </c>
      <c r="R42" s="53">
        <f t="shared" si="2"/>
        <v>1.95</v>
      </c>
      <c r="S42" s="46">
        <v>1.5452</v>
      </c>
      <c r="T42" s="46">
        <v>1.64</v>
      </c>
      <c r="U42" s="46">
        <v>0</v>
      </c>
      <c r="V42" s="39">
        <f>S42+T42+U42</f>
        <v>3.1852</v>
      </c>
      <c r="W42" s="46">
        <v>2.7</v>
      </c>
      <c r="X42" s="46">
        <v>0.25</v>
      </c>
      <c r="Y42" s="46">
        <v>1.2</v>
      </c>
      <c r="Z42" s="53">
        <f t="shared" si="8"/>
        <v>4.15</v>
      </c>
      <c r="AA42" s="53">
        <f t="shared" si="13"/>
        <v>67.7606</v>
      </c>
      <c r="AB42" s="24">
        <f>RANK(AA42,AA:AA)</f>
        <v>21</v>
      </c>
    </row>
    <row r="43" s="3" customFormat="1" ht="20" customHeight="1" spans="1:29">
      <c r="A43" s="27" t="s">
        <v>150</v>
      </c>
      <c r="B43" s="27" t="s">
        <v>198</v>
      </c>
      <c r="C43" s="28">
        <v>202105070115</v>
      </c>
      <c r="D43" s="29">
        <v>2.951</v>
      </c>
      <c r="E43" s="29">
        <v>47.706</v>
      </c>
      <c r="F43" s="24">
        <f>RANK(E43,E:E)</f>
        <v>39</v>
      </c>
      <c r="G43" s="29">
        <v>5.7</v>
      </c>
      <c r="H43" s="29">
        <v>1.2</v>
      </c>
      <c r="I43" s="29">
        <v>2</v>
      </c>
      <c r="J43" s="29">
        <v>0</v>
      </c>
      <c r="K43" s="53">
        <f t="shared" si="0"/>
        <v>8.9</v>
      </c>
      <c r="L43" s="54" t="str">
        <f t="shared" si="12"/>
        <v>优秀</v>
      </c>
      <c r="M43" s="29">
        <v>3.75</v>
      </c>
      <c r="N43" s="29">
        <v>0</v>
      </c>
      <c r="O43" s="53">
        <f t="shared" si="1"/>
        <v>3.75</v>
      </c>
      <c r="P43" s="29">
        <v>0.95</v>
      </c>
      <c r="Q43" s="29">
        <v>2</v>
      </c>
      <c r="R43" s="53">
        <f t="shared" si="2"/>
        <v>2.95</v>
      </c>
      <c r="S43" s="29">
        <v>1.6</v>
      </c>
      <c r="T43" s="29">
        <v>2.5</v>
      </c>
      <c r="U43" s="29">
        <v>0</v>
      </c>
      <c r="V43" s="39">
        <f>S43+T43+U43</f>
        <v>4.1</v>
      </c>
      <c r="W43" s="29">
        <v>3.5</v>
      </c>
      <c r="X43" s="29">
        <v>0.25</v>
      </c>
      <c r="Y43" s="29">
        <v>2.5</v>
      </c>
      <c r="Z43" s="53">
        <f t="shared" si="8"/>
        <v>6.25</v>
      </c>
      <c r="AA43" s="53">
        <f t="shared" si="13"/>
        <v>73.656</v>
      </c>
      <c r="AB43" s="24">
        <f>RANK(AA43,AA:AA)</f>
        <v>10</v>
      </c>
      <c r="AC43" s="2"/>
    </row>
    <row r="44" s="3" customFormat="1" ht="20" customHeight="1" spans="1:28">
      <c r="A44" s="27" t="s">
        <v>150</v>
      </c>
      <c r="B44" s="27" t="s">
        <v>199</v>
      </c>
      <c r="C44" s="28">
        <v>202105070104</v>
      </c>
      <c r="D44" s="29">
        <v>2.932</v>
      </c>
      <c r="E44" s="29">
        <v>47.592</v>
      </c>
      <c r="F44" s="24">
        <f>RANK(E44,E:E)</f>
        <v>40</v>
      </c>
      <c r="G44" s="29">
        <v>5.25312</v>
      </c>
      <c r="H44" s="29">
        <v>1.2</v>
      </c>
      <c r="I44" s="29">
        <v>0</v>
      </c>
      <c r="J44" s="29">
        <v>0</v>
      </c>
      <c r="K44" s="53">
        <f t="shared" si="0"/>
        <v>6.45312</v>
      </c>
      <c r="L44" s="54" t="str">
        <f t="shared" si="12"/>
        <v>良好</v>
      </c>
      <c r="M44" s="29">
        <v>3.25</v>
      </c>
      <c r="N44" s="29">
        <v>0.2</v>
      </c>
      <c r="O44" s="53">
        <f t="shared" si="1"/>
        <v>3.45</v>
      </c>
      <c r="P44" s="29">
        <v>0.92</v>
      </c>
      <c r="Q44" s="29">
        <v>0</v>
      </c>
      <c r="R44" s="53">
        <f t="shared" si="2"/>
        <v>0.92</v>
      </c>
      <c r="S44" s="29">
        <v>1.60404</v>
      </c>
      <c r="T44" s="29">
        <v>0.64</v>
      </c>
      <c r="U44" s="29">
        <v>0</v>
      </c>
      <c r="V44" s="29">
        <v>2.24404</v>
      </c>
      <c r="W44" s="29">
        <v>0.85</v>
      </c>
      <c r="X44" s="29">
        <v>0</v>
      </c>
      <c r="Y44" s="29">
        <v>0</v>
      </c>
      <c r="Z44" s="53">
        <f t="shared" si="8"/>
        <v>0.85</v>
      </c>
      <c r="AA44" s="53">
        <f t="shared" si="13"/>
        <v>61.50916</v>
      </c>
      <c r="AB44" s="24">
        <f>RANK(AA44,AA:AA)</f>
        <v>43</v>
      </c>
    </row>
    <row r="45" s="3" customFormat="1" ht="20" customHeight="1" spans="1:28">
      <c r="A45" s="27" t="s">
        <v>150</v>
      </c>
      <c r="B45" s="27" t="s">
        <v>200</v>
      </c>
      <c r="C45" s="28">
        <v>202105070117</v>
      </c>
      <c r="D45" s="29">
        <v>2.923</v>
      </c>
      <c r="E45" s="29">
        <v>47.538</v>
      </c>
      <c r="F45" s="24">
        <f>RANK(E45,E:E)</f>
        <v>41</v>
      </c>
      <c r="G45" s="29">
        <v>5.26968</v>
      </c>
      <c r="H45" s="29">
        <v>1.2</v>
      </c>
      <c r="I45" s="29">
        <v>0</v>
      </c>
      <c r="J45" s="29">
        <v>0</v>
      </c>
      <c r="K45" s="53">
        <f t="shared" si="0"/>
        <v>6.46968</v>
      </c>
      <c r="L45" s="54" t="str">
        <f t="shared" si="12"/>
        <v>良好</v>
      </c>
      <c r="M45" s="29">
        <v>3.15</v>
      </c>
      <c r="N45" s="29">
        <v>0.2</v>
      </c>
      <c r="O45" s="53">
        <f t="shared" si="1"/>
        <v>3.35</v>
      </c>
      <c r="P45" s="29">
        <v>0.96</v>
      </c>
      <c r="Q45" s="29">
        <v>0</v>
      </c>
      <c r="R45" s="53">
        <f t="shared" si="2"/>
        <v>0.96</v>
      </c>
      <c r="S45" s="29">
        <v>1.60988</v>
      </c>
      <c r="T45" s="29">
        <v>0</v>
      </c>
      <c r="U45" s="29">
        <v>0</v>
      </c>
      <c r="V45" s="29">
        <v>1.60988</v>
      </c>
      <c r="W45" s="29">
        <v>0.1</v>
      </c>
      <c r="X45" s="29">
        <v>0</v>
      </c>
      <c r="Y45" s="29">
        <v>0.6</v>
      </c>
      <c r="Z45" s="53">
        <f t="shared" si="8"/>
        <v>0.7</v>
      </c>
      <c r="AA45" s="53">
        <f t="shared" si="13"/>
        <v>60.62756</v>
      </c>
      <c r="AB45" s="24">
        <f>RANK(AA45,AA:AA)</f>
        <v>47</v>
      </c>
    </row>
    <row r="46" s="3" customFormat="1" ht="20" customHeight="1" spans="1:29">
      <c r="A46" s="27" t="s">
        <v>150</v>
      </c>
      <c r="B46" s="27" t="s">
        <v>201</v>
      </c>
      <c r="C46" s="28">
        <v>202105070505</v>
      </c>
      <c r="D46" s="29">
        <v>2.906</v>
      </c>
      <c r="E46" s="29">
        <v>47.436</v>
      </c>
      <c r="F46" s="24">
        <f>RANK(E46,E:E)</f>
        <v>42</v>
      </c>
      <c r="G46" s="29">
        <v>5.5345</v>
      </c>
      <c r="H46" s="29">
        <v>1.2</v>
      </c>
      <c r="I46" s="29">
        <v>0</v>
      </c>
      <c r="J46" s="29">
        <v>0</v>
      </c>
      <c r="K46" s="53">
        <f t="shared" si="0"/>
        <v>6.7345</v>
      </c>
      <c r="L46" s="54" t="str">
        <f t="shared" si="12"/>
        <v>良好</v>
      </c>
      <c r="M46" s="29">
        <v>4.15</v>
      </c>
      <c r="N46" s="29">
        <v>0</v>
      </c>
      <c r="O46" s="53">
        <f t="shared" si="1"/>
        <v>4.15</v>
      </c>
      <c r="P46" s="29">
        <v>0.95</v>
      </c>
      <c r="Q46" s="29">
        <v>0</v>
      </c>
      <c r="R46" s="53">
        <f t="shared" si="2"/>
        <v>0.95</v>
      </c>
      <c r="S46" s="29">
        <v>1.6445</v>
      </c>
      <c r="T46" s="29">
        <v>1.29</v>
      </c>
      <c r="U46" s="29">
        <v>0</v>
      </c>
      <c r="V46" s="29">
        <v>2.9345</v>
      </c>
      <c r="W46" s="29">
        <v>0.67</v>
      </c>
      <c r="X46" s="29">
        <v>0</v>
      </c>
      <c r="Y46" s="29">
        <v>0.6</v>
      </c>
      <c r="Z46" s="53">
        <f t="shared" si="8"/>
        <v>1.27</v>
      </c>
      <c r="AA46" s="53">
        <f t="shared" si="13"/>
        <v>63.475</v>
      </c>
      <c r="AB46" s="24">
        <f>RANK(AA46,AA:AA)</f>
        <v>33</v>
      </c>
      <c r="AC46" s="2"/>
    </row>
    <row r="47" s="3" customFormat="1" ht="20" customHeight="1" spans="1:28">
      <c r="A47" s="27" t="s">
        <v>150</v>
      </c>
      <c r="B47" s="27" t="s">
        <v>202</v>
      </c>
      <c r="C47" s="28">
        <v>202105070517</v>
      </c>
      <c r="D47" s="29">
        <v>2.881</v>
      </c>
      <c r="E47" s="29">
        <v>47.286</v>
      </c>
      <c r="F47" s="24">
        <f>RANK(E47,E:E)</f>
        <v>43</v>
      </c>
      <c r="G47" s="29">
        <v>5.5427</v>
      </c>
      <c r="H47" s="29">
        <v>1.2</v>
      </c>
      <c r="I47" s="29">
        <v>0</v>
      </c>
      <c r="J47" s="29">
        <v>0</v>
      </c>
      <c r="K47" s="53">
        <f t="shared" si="0"/>
        <v>6.7427</v>
      </c>
      <c r="L47" s="54" t="str">
        <f t="shared" si="12"/>
        <v>良好</v>
      </c>
      <c r="M47" s="29">
        <v>2.2</v>
      </c>
      <c r="N47" s="29">
        <v>1.3</v>
      </c>
      <c r="O47" s="53">
        <f t="shared" si="1"/>
        <v>3.5</v>
      </c>
      <c r="P47" s="29">
        <v>0.95</v>
      </c>
      <c r="Q47" s="29">
        <v>0</v>
      </c>
      <c r="R47" s="53">
        <f t="shared" si="2"/>
        <v>0.95</v>
      </c>
      <c r="S47" s="29">
        <v>1.5353</v>
      </c>
      <c r="T47" s="29">
        <v>0</v>
      </c>
      <c r="U47" s="29">
        <v>0</v>
      </c>
      <c r="V47" s="29">
        <v>1.5353</v>
      </c>
      <c r="W47" s="29">
        <v>3.19</v>
      </c>
      <c r="X47" s="29">
        <v>0</v>
      </c>
      <c r="Y47" s="29">
        <v>0</v>
      </c>
      <c r="Z47" s="53">
        <f t="shared" si="8"/>
        <v>3.19</v>
      </c>
      <c r="AA47" s="53">
        <f t="shared" si="13"/>
        <v>63.204</v>
      </c>
      <c r="AB47" s="24">
        <f>RANK(AA47,AA:AA)</f>
        <v>34</v>
      </c>
    </row>
    <row r="48" s="3" customFormat="1" ht="20" customHeight="1" spans="1:28">
      <c r="A48" s="27" t="s">
        <v>148</v>
      </c>
      <c r="B48" s="27" t="s">
        <v>203</v>
      </c>
      <c r="C48" s="27" t="s">
        <v>204</v>
      </c>
      <c r="D48" s="33">
        <v>2.867</v>
      </c>
      <c r="E48" s="33">
        <f>(D48*10+50)*0.6</f>
        <v>47.202</v>
      </c>
      <c r="F48" s="24">
        <f>RANK(E48,E:E)</f>
        <v>44</v>
      </c>
      <c r="G48" s="33">
        <v>5.2448</v>
      </c>
      <c r="H48" s="33">
        <v>1.65</v>
      </c>
      <c r="I48" s="33">
        <v>0</v>
      </c>
      <c r="J48" s="33">
        <v>0</v>
      </c>
      <c r="K48" s="53">
        <f t="shared" si="0"/>
        <v>6.8948</v>
      </c>
      <c r="L48" s="54" t="str">
        <f t="shared" si="12"/>
        <v>良好</v>
      </c>
      <c r="M48" s="33">
        <v>3.65</v>
      </c>
      <c r="N48" s="33">
        <v>0.4</v>
      </c>
      <c r="O48" s="53">
        <f t="shared" si="1"/>
        <v>4.05</v>
      </c>
      <c r="P48" s="33">
        <v>0.9</v>
      </c>
      <c r="Q48" s="33">
        <v>0</v>
      </c>
      <c r="R48" s="53">
        <f t="shared" si="2"/>
        <v>0.9</v>
      </c>
      <c r="S48" s="33">
        <v>1.4735</v>
      </c>
      <c r="T48" s="33">
        <v>0</v>
      </c>
      <c r="U48" s="33">
        <v>0</v>
      </c>
      <c r="V48" s="39">
        <f>S48+T48+U48</f>
        <v>1.4735</v>
      </c>
      <c r="W48" s="33">
        <v>1</v>
      </c>
      <c r="X48" s="33">
        <v>0</v>
      </c>
      <c r="Y48" s="33">
        <v>0.6</v>
      </c>
      <c r="Z48" s="53">
        <f t="shared" si="8"/>
        <v>1.6</v>
      </c>
      <c r="AA48" s="53">
        <f t="shared" si="13"/>
        <v>62.1203</v>
      </c>
      <c r="AB48" s="24">
        <f>RANK(AA48,AA:AA)</f>
        <v>41</v>
      </c>
    </row>
    <row r="49" s="3" customFormat="1" ht="20" customHeight="1" spans="1:28">
      <c r="A49" s="27" t="s">
        <v>150</v>
      </c>
      <c r="B49" s="27" t="s">
        <v>205</v>
      </c>
      <c r="C49" s="28">
        <v>202105070112</v>
      </c>
      <c r="D49" s="29">
        <v>2.78</v>
      </c>
      <c r="E49" s="29">
        <v>46.68</v>
      </c>
      <c r="F49" s="24">
        <f>RANK(E49,E:E)</f>
        <v>45</v>
      </c>
      <c r="G49" s="29">
        <v>5.2448</v>
      </c>
      <c r="H49" s="29">
        <v>1.2</v>
      </c>
      <c r="I49" s="29">
        <v>0</v>
      </c>
      <c r="J49" s="29">
        <v>0</v>
      </c>
      <c r="K49" s="53">
        <f t="shared" si="0"/>
        <v>6.4448</v>
      </c>
      <c r="L49" s="54" t="str">
        <f t="shared" si="12"/>
        <v>良好</v>
      </c>
      <c r="M49" s="29">
        <v>3.9</v>
      </c>
      <c r="N49" s="29">
        <v>1.2</v>
      </c>
      <c r="O49" s="53">
        <f t="shared" si="1"/>
        <v>5.1</v>
      </c>
      <c r="P49" s="29">
        <v>0.9</v>
      </c>
      <c r="Q49" s="29">
        <v>0</v>
      </c>
      <c r="R49" s="53">
        <f t="shared" si="2"/>
        <v>0.9</v>
      </c>
      <c r="S49" s="29">
        <v>1.481</v>
      </c>
      <c r="T49" s="29">
        <v>0</v>
      </c>
      <c r="U49" s="29">
        <v>0</v>
      </c>
      <c r="V49" s="29">
        <v>1.481</v>
      </c>
      <c r="W49" s="29">
        <v>1.2</v>
      </c>
      <c r="X49" s="29">
        <v>0.25</v>
      </c>
      <c r="Y49" s="29">
        <v>1.1</v>
      </c>
      <c r="Z49" s="53">
        <f t="shared" si="8"/>
        <v>2.55</v>
      </c>
      <c r="AA49" s="53">
        <f t="shared" si="13"/>
        <v>63.1558</v>
      </c>
      <c r="AB49" s="24">
        <f>RANK(AA49,AA:AA)</f>
        <v>35</v>
      </c>
    </row>
    <row r="50" s="3" customFormat="1" ht="20" customHeight="1" spans="1:29">
      <c r="A50" s="27" t="s">
        <v>150</v>
      </c>
      <c r="B50" s="27" t="s">
        <v>206</v>
      </c>
      <c r="C50" s="28">
        <v>202105070510</v>
      </c>
      <c r="D50" s="29">
        <v>2.77</v>
      </c>
      <c r="E50" s="29">
        <v>46.62</v>
      </c>
      <c r="F50" s="24">
        <f>RANK(E50,E:E)</f>
        <v>46</v>
      </c>
      <c r="G50" s="29">
        <v>5.3027</v>
      </c>
      <c r="H50" s="29">
        <v>1.2</v>
      </c>
      <c r="I50" s="29">
        <v>0</v>
      </c>
      <c r="J50" s="29">
        <v>0</v>
      </c>
      <c r="K50" s="53">
        <f t="shared" si="0"/>
        <v>6.5027</v>
      </c>
      <c r="L50" s="54" t="str">
        <f t="shared" si="12"/>
        <v>良好</v>
      </c>
      <c r="M50" s="29">
        <v>3.75</v>
      </c>
      <c r="N50" s="29">
        <v>0</v>
      </c>
      <c r="O50" s="53">
        <f t="shared" si="1"/>
        <v>3.75</v>
      </c>
      <c r="P50" s="29">
        <v>0.95</v>
      </c>
      <c r="Q50" s="29">
        <v>0</v>
      </c>
      <c r="R50" s="53">
        <f t="shared" si="2"/>
        <v>0.95</v>
      </c>
      <c r="S50" s="29">
        <v>1.645</v>
      </c>
      <c r="T50" s="29">
        <v>1.51</v>
      </c>
      <c r="U50" s="29">
        <v>0</v>
      </c>
      <c r="V50" s="29">
        <v>3.155</v>
      </c>
      <c r="W50" s="29">
        <v>0.1</v>
      </c>
      <c r="X50" s="29">
        <v>0</v>
      </c>
      <c r="Y50" s="29">
        <v>1.1</v>
      </c>
      <c r="Z50" s="53">
        <f t="shared" si="8"/>
        <v>1.2</v>
      </c>
      <c r="AA50" s="53">
        <f t="shared" si="13"/>
        <v>62.1777</v>
      </c>
      <c r="AB50" s="24">
        <f>RANK(AA50,AA:AA)</f>
        <v>40</v>
      </c>
      <c r="AC50" s="2"/>
    </row>
    <row r="51" s="3" customFormat="1" ht="20" customHeight="1" spans="1:29">
      <c r="A51" s="27" t="s">
        <v>150</v>
      </c>
      <c r="B51" s="27" t="s">
        <v>207</v>
      </c>
      <c r="C51" s="28">
        <v>202105070131</v>
      </c>
      <c r="D51" s="29">
        <v>2.761</v>
      </c>
      <c r="E51" s="29">
        <v>46.566</v>
      </c>
      <c r="F51" s="24">
        <f>RANK(E51,E:E)</f>
        <v>47</v>
      </c>
      <c r="G51" s="29">
        <v>5.24484</v>
      </c>
      <c r="H51" s="29">
        <v>1.2</v>
      </c>
      <c r="I51" s="29">
        <v>0</v>
      </c>
      <c r="J51" s="29">
        <v>0</v>
      </c>
      <c r="K51" s="53">
        <f t="shared" si="0"/>
        <v>6.44484</v>
      </c>
      <c r="L51" s="54" t="str">
        <f t="shared" si="12"/>
        <v>良好</v>
      </c>
      <c r="M51" s="29">
        <v>3</v>
      </c>
      <c r="N51" s="29">
        <v>0.7</v>
      </c>
      <c r="O51" s="53">
        <f t="shared" si="1"/>
        <v>3.7</v>
      </c>
      <c r="P51" s="29">
        <v>0.95</v>
      </c>
      <c r="Q51" s="29">
        <v>0</v>
      </c>
      <c r="R51" s="53">
        <f t="shared" si="2"/>
        <v>0.95</v>
      </c>
      <c r="S51" s="29">
        <v>1.73458</v>
      </c>
      <c r="T51" s="29">
        <v>0</v>
      </c>
      <c r="U51" s="29">
        <v>0</v>
      </c>
      <c r="V51" s="29">
        <v>1.73458</v>
      </c>
      <c r="W51" s="29">
        <v>0.1</v>
      </c>
      <c r="X51" s="29">
        <v>0</v>
      </c>
      <c r="Y51" s="29">
        <v>0</v>
      </c>
      <c r="Z51" s="53">
        <f t="shared" si="8"/>
        <v>0.1</v>
      </c>
      <c r="AA51" s="53">
        <f t="shared" si="13"/>
        <v>59.49542</v>
      </c>
      <c r="AB51" s="24">
        <f>RANK(AA51,AA:AA)</f>
        <v>49</v>
      </c>
      <c r="AC51" s="2"/>
    </row>
    <row r="52" s="3" customFormat="1" ht="20" customHeight="1" spans="1:29">
      <c r="A52" s="27" t="s">
        <v>150</v>
      </c>
      <c r="B52" s="27" t="s">
        <v>208</v>
      </c>
      <c r="C52" s="28">
        <v>202105070107</v>
      </c>
      <c r="D52" s="29">
        <v>2.681</v>
      </c>
      <c r="E52" s="29">
        <v>46.086</v>
      </c>
      <c r="F52" s="24">
        <f>RANK(E52,E:E)</f>
        <v>48</v>
      </c>
      <c r="G52" s="29">
        <v>5.2283</v>
      </c>
      <c r="H52" s="29">
        <v>1.2</v>
      </c>
      <c r="I52" s="29">
        <v>0</v>
      </c>
      <c r="J52" s="29">
        <v>0</v>
      </c>
      <c r="K52" s="53">
        <f t="shared" si="0"/>
        <v>6.4283</v>
      </c>
      <c r="L52" s="54" t="str">
        <f t="shared" si="12"/>
        <v>良好</v>
      </c>
      <c r="M52" s="29">
        <v>2.7</v>
      </c>
      <c r="N52" s="29">
        <v>0</v>
      </c>
      <c r="O52" s="53">
        <f t="shared" si="1"/>
        <v>2.7</v>
      </c>
      <c r="P52" s="29">
        <v>0.92</v>
      </c>
      <c r="Q52" s="29">
        <v>0</v>
      </c>
      <c r="R52" s="53">
        <f t="shared" si="2"/>
        <v>0.92</v>
      </c>
      <c r="S52" s="29">
        <v>1.574</v>
      </c>
      <c r="T52" s="29">
        <v>0</v>
      </c>
      <c r="U52" s="29">
        <v>0</v>
      </c>
      <c r="V52" s="29">
        <v>1.574</v>
      </c>
      <c r="W52" s="29">
        <v>0.75</v>
      </c>
      <c r="X52" s="29">
        <v>0</v>
      </c>
      <c r="Y52" s="29">
        <v>0.6</v>
      </c>
      <c r="Z52" s="53">
        <f t="shared" si="8"/>
        <v>1.35</v>
      </c>
      <c r="AA52" s="53">
        <f t="shared" si="13"/>
        <v>59.0583</v>
      </c>
      <c r="AB52" s="24">
        <f>RANK(AA52,AA:AA)</f>
        <v>50</v>
      </c>
      <c r="AC52" s="2"/>
    </row>
    <row r="53" s="3" customFormat="1" ht="20" customHeight="1" spans="1:28">
      <c r="A53" s="27" t="s">
        <v>150</v>
      </c>
      <c r="B53" s="27" t="s">
        <v>209</v>
      </c>
      <c r="C53" s="28">
        <v>202105070521</v>
      </c>
      <c r="D53" s="29">
        <v>2.548</v>
      </c>
      <c r="E53" s="29">
        <v>45.288</v>
      </c>
      <c r="F53" s="24">
        <f>RANK(E53,E:E)</f>
        <v>49</v>
      </c>
      <c r="G53" s="29">
        <v>5.6503</v>
      </c>
      <c r="H53" s="29">
        <v>1.2</v>
      </c>
      <c r="I53" s="29">
        <v>0.6</v>
      </c>
      <c r="J53" s="29">
        <v>0</v>
      </c>
      <c r="K53" s="53">
        <f t="shared" si="0"/>
        <v>7.4503</v>
      </c>
      <c r="L53" s="54" t="str">
        <f t="shared" si="12"/>
        <v>优秀</v>
      </c>
      <c r="M53" s="29">
        <v>3.45</v>
      </c>
      <c r="N53" s="29">
        <v>0</v>
      </c>
      <c r="O53" s="53">
        <f t="shared" si="1"/>
        <v>3.45</v>
      </c>
      <c r="P53" s="29">
        <v>0.86</v>
      </c>
      <c r="Q53" s="29">
        <v>0.2</v>
      </c>
      <c r="R53" s="53">
        <f t="shared" si="2"/>
        <v>1.06</v>
      </c>
      <c r="S53" s="29">
        <v>1.5354</v>
      </c>
      <c r="T53" s="29">
        <v>2.5</v>
      </c>
      <c r="U53" s="29">
        <v>0</v>
      </c>
      <c r="V53" s="29">
        <v>4.0354</v>
      </c>
      <c r="W53" s="29">
        <v>1.1</v>
      </c>
      <c r="X53" s="29">
        <v>0</v>
      </c>
      <c r="Y53" s="29">
        <v>2.1</v>
      </c>
      <c r="Z53" s="53">
        <f t="shared" si="8"/>
        <v>3.2</v>
      </c>
      <c r="AA53" s="53">
        <f t="shared" si="13"/>
        <v>64.4837</v>
      </c>
      <c r="AB53" s="24">
        <f>RANK(AA53,AA:AA)</f>
        <v>30</v>
      </c>
    </row>
    <row r="54" s="2" customFormat="1" ht="20" customHeight="1" spans="1:28">
      <c r="A54" s="34" t="s">
        <v>159</v>
      </c>
      <c r="B54" s="27" t="s">
        <v>210</v>
      </c>
      <c r="C54" s="27" t="s">
        <v>211</v>
      </c>
      <c r="D54" s="33">
        <v>2.508</v>
      </c>
      <c r="E54" s="33">
        <f t="shared" ref="E54:E59" si="14">(D54*10+50)*0.6</f>
        <v>45.048</v>
      </c>
      <c r="F54" s="24">
        <f>RANK(E54,E:E)</f>
        <v>50</v>
      </c>
      <c r="G54" s="33">
        <v>5.1</v>
      </c>
      <c r="H54" s="35">
        <v>1.65</v>
      </c>
      <c r="I54" s="33">
        <v>0</v>
      </c>
      <c r="J54" s="33">
        <v>0</v>
      </c>
      <c r="K54" s="53">
        <f t="shared" si="0"/>
        <v>6.75</v>
      </c>
      <c r="L54" s="54" t="str">
        <f t="shared" si="12"/>
        <v>良好</v>
      </c>
      <c r="M54" s="33">
        <v>3.25</v>
      </c>
      <c r="N54" s="33">
        <v>0</v>
      </c>
      <c r="O54" s="53">
        <f t="shared" si="1"/>
        <v>3.25</v>
      </c>
      <c r="P54" s="33">
        <v>0.86</v>
      </c>
      <c r="Q54" s="33">
        <v>0</v>
      </c>
      <c r="R54" s="53">
        <f t="shared" si="2"/>
        <v>0.86</v>
      </c>
      <c r="S54" s="33">
        <v>1.705</v>
      </c>
      <c r="T54" s="33">
        <v>0</v>
      </c>
      <c r="U54" s="33">
        <v>0</v>
      </c>
      <c r="V54" s="39">
        <f t="shared" ref="V54:V59" si="15">S54+T54+U54</f>
        <v>1.705</v>
      </c>
      <c r="W54" s="33">
        <v>0</v>
      </c>
      <c r="X54" s="33">
        <v>0</v>
      </c>
      <c r="Y54" s="33">
        <v>0</v>
      </c>
      <c r="Z54" s="53">
        <f t="shared" si="8"/>
        <v>0</v>
      </c>
      <c r="AA54" s="53">
        <f t="shared" si="13"/>
        <v>57.613</v>
      </c>
      <c r="AB54" s="24">
        <f>RANK(AA54,AA:AA)</f>
        <v>52</v>
      </c>
    </row>
    <row r="55" s="2" customFormat="1" ht="20" customHeight="1" spans="1:29">
      <c r="A55" s="34" t="s">
        <v>159</v>
      </c>
      <c r="B55" s="27" t="s">
        <v>212</v>
      </c>
      <c r="C55" s="28">
        <v>202105070426</v>
      </c>
      <c r="D55" s="29">
        <v>2.474</v>
      </c>
      <c r="E55" s="29">
        <v>44.844</v>
      </c>
      <c r="F55" s="24">
        <f>RANK(E55,E:E)</f>
        <v>51</v>
      </c>
      <c r="G55" s="33">
        <v>5.2283</v>
      </c>
      <c r="H55" s="33">
        <v>1.65</v>
      </c>
      <c r="I55" s="33">
        <v>0</v>
      </c>
      <c r="J55" s="29">
        <v>0</v>
      </c>
      <c r="K55" s="53">
        <f t="shared" si="0"/>
        <v>6.8783</v>
      </c>
      <c r="L55" s="54" t="str">
        <f t="shared" si="12"/>
        <v>良好</v>
      </c>
      <c r="M55" s="29">
        <v>3.6</v>
      </c>
      <c r="N55" s="29">
        <v>0.2</v>
      </c>
      <c r="O55" s="53">
        <f t="shared" si="1"/>
        <v>3.8</v>
      </c>
      <c r="P55" s="29">
        <v>0.95</v>
      </c>
      <c r="Q55" s="29">
        <v>0</v>
      </c>
      <c r="R55" s="53">
        <f t="shared" si="2"/>
        <v>0.95</v>
      </c>
      <c r="S55" s="29">
        <v>1.576</v>
      </c>
      <c r="T55" s="29">
        <v>0</v>
      </c>
      <c r="U55" s="29">
        <v>0</v>
      </c>
      <c r="V55" s="39">
        <f t="shared" si="15"/>
        <v>1.576</v>
      </c>
      <c r="W55" s="29">
        <v>0</v>
      </c>
      <c r="X55" s="29">
        <v>0</v>
      </c>
      <c r="Y55" s="29">
        <v>0</v>
      </c>
      <c r="Z55" s="53">
        <f t="shared" si="8"/>
        <v>0</v>
      </c>
      <c r="AA55" s="53">
        <f t="shared" si="13"/>
        <v>58.0483</v>
      </c>
      <c r="AB55" s="24">
        <f>RANK(AA55,AA:AA)</f>
        <v>51</v>
      </c>
      <c r="AC55" s="3"/>
    </row>
    <row r="56" s="2" customFormat="1" ht="20" customHeight="1" spans="1:28">
      <c r="A56" s="27" t="s">
        <v>148</v>
      </c>
      <c r="B56" s="27" t="s">
        <v>213</v>
      </c>
      <c r="C56" s="28">
        <v>202105070229</v>
      </c>
      <c r="D56" s="29">
        <v>2.419</v>
      </c>
      <c r="E56" s="29">
        <v>44.514</v>
      </c>
      <c r="F56" s="24">
        <f>RANK(E56,E:E)</f>
        <v>52</v>
      </c>
      <c r="G56" s="33">
        <v>5.2117</v>
      </c>
      <c r="H56" s="40">
        <v>1.65</v>
      </c>
      <c r="I56" s="33">
        <v>0</v>
      </c>
      <c r="J56" s="29">
        <v>0</v>
      </c>
      <c r="K56" s="53">
        <f t="shared" si="0"/>
        <v>6.8617</v>
      </c>
      <c r="L56" s="54" t="str">
        <f t="shared" si="12"/>
        <v>良好</v>
      </c>
      <c r="M56" s="29">
        <v>3</v>
      </c>
      <c r="N56" s="29">
        <v>0</v>
      </c>
      <c r="O56" s="53">
        <f t="shared" si="1"/>
        <v>3</v>
      </c>
      <c r="P56" s="29">
        <v>0.97</v>
      </c>
      <c r="Q56" s="29">
        <v>0</v>
      </c>
      <c r="R56" s="53">
        <f t="shared" si="2"/>
        <v>0.97</v>
      </c>
      <c r="S56" s="29">
        <v>1.60144</v>
      </c>
      <c r="T56" s="29">
        <v>0</v>
      </c>
      <c r="U56" s="29">
        <v>0</v>
      </c>
      <c r="V56" s="39">
        <f t="shared" si="15"/>
        <v>1.60144</v>
      </c>
      <c r="W56" s="29">
        <v>0</v>
      </c>
      <c r="X56" s="29">
        <v>0</v>
      </c>
      <c r="Y56" s="29">
        <v>0.6</v>
      </c>
      <c r="Z56" s="53">
        <f t="shared" si="8"/>
        <v>0.6</v>
      </c>
      <c r="AA56" s="53">
        <f t="shared" si="13"/>
        <v>57.54714</v>
      </c>
      <c r="AB56" s="24">
        <f>RANK(AA56,AA:AA)</f>
        <v>53</v>
      </c>
    </row>
    <row r="57" s="2" customFormat="1" ht="20" customHeight="1" spans="1:29">
      <c r="A57" s="34" t="s">
        <v>159</v>
      </c>
      <c r="B57" s="27" t="s">
        <v>214</v>
      </c>
      <c r="C57" s="27" t="s">
        <v>215</v>
      </c>
      <c r="D57" s="33">
        <v>2.35</v>
      </c>
      <c r="E57" s="33">
        <f t="shared" si="14"/>
        <v>44.1</v>
      </c>
      <c r="F57" s="24">
        <f>RANK(E57,E:E)</f>
        <v>53</v>
      </c>
      <c r="G57" s="33">
        <v>5.1786</v>
      </c>
      <c r="H57" s="40">
        <v>1.65</v>
      </c>
      <c r="I57" s="33">
        <v>0</v>
      </c>
      <c r="J57" s="33">
        <v>0</v>
      </c>
      <c r="K57" s="53">
        <f t="shared" si="0"/>
        <v>6.8286</v>
      </c>
      <c r="L57" s="54" t="str">
        <f t="shared" si="12"/>
        <v>良好</v>
      </c>
      <c r="M57" s="33">
        <v>3</v>
      </c>
      <c r="N57" s="33">
        <v>0</v>
      </c>
      <c r="O57" s="53">
        <f t="shared" si="1"/>
        <v>3</v>
      </c>
      <c r="P57" s="33">
        <v>0</v>
      </c>
      <c r="Q57" s="33">
        <v>0</v>
      </c>
      <c r="R57" s="53">
        <f t="shared" si="2"/>
        <v>0</v>
      </c>
      <c r="S57" s="33">
        <v>0</v>
      </c>
      <c r="T57" s="33">
        <v>0</v>
      </c>
      <c r="U57" s="33">
        <v>0</v>
      </c>
      <c r="V57" s="39">
        <f t="shared" si="15"/>
        <v>0</v>
      </c>
      <c r="W57" s="33">
        <v>0</v>
      </c>
      <c r="X57" s="33">
        <v>0</v>
      </c>
      <c r="Y57" s="33">
        <v>0</v>
      </c>
      <c r="Z57" s="53">
        <f t="shared" si="8"/>
        <v>0</v>
      </c>
      <c r="AA57" s="53">
        <f t="shared" si="13"/>
        <v>53.9286</v>
      </c>
      <c r="AB57" s="24">
        <f>RANK(AA57,AA:AA)</f>
        <v>58</v>
      </c>
      <c r="AC57" s="3"/>
    </row>
    <row r="58" s="2" customFormat="1" ht="20" customHeight="1" spans="1:29">
      <c r="A58" s="34" t="s">
        <v>159</v>
      </c>
      <c r="B58" s="27" t="s">
        <v>216</v>
      </c>
      <c r="C58" s="27" t="s">
        <v>217</v>
      </c>
      <c r="D58" s="33">
        <v>2.338</v>
      </c>
      <c r="E58" s="33">
        <f t="shared" si="14"/>
        <v>44.028</v>
      </c>
      <c r="F58" s="24">
        <f>RANK(E58,E:E)</f>
        <v>54</v>
      </c>
      <c r="G58" s="33">
        <v>5.2097</v>
      </c>
      <c r="H58" s="40">
        <v>1.65</v>
      </c>
      <c r="I58" s="33">
        <v>0</v>
      </c>
      <c r="J58" s="33">
        <v>0</v>
      </c>
      <c r="K58" s="53">
        <f t="shared" si="0"/>
        <v>6.8597</v>
      </c>
      <c r="L58" s="54" t="str">
        <f t="shared" si="12"/>
        <v>良好</v>
      </c>
      <c r="M58" s="33">
        <v>3.4</v>
      </c>
      <c r="N58" s="33">
        <v>0.4</v>
      </c>
      <c r="O58" s="53">
        <f t="shared" si="1"/>
        <v>3.8</v>
      </c>
      <c r="P58" s="33">
        <v>0.73</v>
      </c>
      <c r="Q58" s="33">
        <v>0</v>
      </c>
      <c r="R58" s="53">
        <f t="shared" si="2"/>
        <v>0.73</v>
      </c>
      <c r="S58" s="33">
        <v>1.6383</v>
      </c>
      <c r="T58" s="33">
        <v>0</v>
      </c>
      <c r="U58" s="33">
        <v>0</v>
      </c>
      <c r="V58" s="39">
        <f t="shared" si="15"/>
        <v>1.6383</v>
      </c>
      <c r="W58" s="33">
        <v>0</v>
      </c>
      <c r="X58" s="33">
        <v>0</v>
      </c>
      <c r="Y58" s="33">
        <v>0</v>
      </c>
      <c r="Z58" s="53">
        <f t="shared" si="8"/>
        <v>0</v>
      </c>
      <c r="AA58" s="53">
        <f t="shared" si="13"/>
        <v>57.056</v>
      </c>
      <c r="AB58" s="24">
        <f>RANK(AA58,AA:AA)</f>
        <v>54</v>
      </c>
      <c r="AC58" s="3"/>
    </row>
    <row r="59" s="2" customFormat="1" ht="20" customHeight="1" spans="1:29">
      <c r="A59" s="34" t="s">
        <v>159</v>
      </c>
      <c r="B59" s="27" t="s">
        <v>218</v>
      </c>
      <c r="C59" s="27" t="s">
        <v>219</v>
      </c>
      <c r="D59" s="33">
        <v>2.289</v>
      </c>
      <c r="E59" s="33">
        <f t="shared" si="14"/>
        <v>43.734</v>
      </c>
      <c r="F59" s="24">
        <f>RANK(E59,E:E)</f>
        <v>55</v>
      </c>
      <c r="G59" s="33">
        <v>5.3027</v>
      </c>
      <c r="H59" s="40">
        <v>1.65</v>
      </c>
      <c r="I59" s="33">
        <v>0</v>
      </c>
      <c r="J59" s="33">
        <v>0</v>
      </c>
      <c r="K59" s="53">
        <f t="shared" si="0"/>
        <v>6.9527</v>
      </c>
      <c r="L59" s="54" t="str">
        <f t="shared" si="12"/>
        <v>良好</v>
      </c>
      <c r="M59" s="33">
        <v>4.75</v>
      </c>
      <c r="N59" s="33">
        <v>0.6</v>
      </c>
      <c r="O59" s="53">
        <f t="shared" si="1"/>
        <v>5.35</v>
      </c>
      <c r="P59" s="33">
        <v>0.93</v>
      </c>
      <c r="Q59" s="33">
        <v>0</v>
      </c>
      <c r="R59" s="53">
        <f t="shared" si="2"/>
        <v>0.93</v>
      </c>
      <c r="S59" s="33">
        <v>1.5483</v>
      </c>
      <c r="T59" s="33">
        <v>0</v>
      </c>
      <c r="U59" s="51">
        <v>0</v>
      </c>
      <c r="V59" s="39">
        <f t="shared" si="15"/>
        <v>1.5483</v>
      </c>
      <c r="W59" s="33">
        <v>0</v>
      </c>
      <c r="X59" s="33">
        <v>0</v>
      </c>
      <c r="Y59" s="33">
        <v>1.4</v>
      </c>
      <c r="Z59" s="53">
        <f t="shared" si="8"/>
        <v>1.4</v>
      </c>
      <c r="AA59" s="53">
        <f t="shared" si="13"/>
        <v>59.915</v>
      </c>
      <c r="AB59" s="24">
        <f>RANK(AA59,AA:AA)</f>
        <v>48</v>
      </c>
      <c r="AC59" s="3"/>
    </row>
    <row r="60" s="2" customFormat="1" ht="20" customHeight="1" spans="1:29">
      <c r="A60" s="27" t="s">
        <v>150</v>
      </c>
      <c r="B60" s="27" t="s">
        <v>220</v>
      </c>
      <c r="C60" s="28">
        <v>202105070516</v>
      </c>
      <c r="D60" s="29">
        <v>2.112</v>
      </c>
      <c r="E60" s="29">
        <v>42.672</v>
      </c>
      <c r="F60" s="24">
        <f>RANK(E60,E:E)</f>
        <v>56</v>
      </c>
      <c r="G60" s="29">
        <v>5.2366</v>
      </c>
      <c r="H60" s="29">
        <v>1.2</v>
      </c>
      <c r="I60" s="29">
        <v>0</v>
      </c>
      <c r="J60" s="29">
        <v>0</v>
      </c>
      <c r="K60" s="53">
        <f t="shared" si="0"/>
        <v>6.4366</v>
      </c>
      <c r="L60" s="54" t="str">
        <f t="shared" si="12"/>
        <v>良好</v>
      </c>
      <c r="M60" s="29">
        <v>3.1</v>
      </c>
      <c r="N60" s="29">
        <v>0</v>
      </c>
      <c r="O60" s="53">
        <f t="shared" si="1"/>
        <v>3.1</v>
      </c>
      <c r="P60" s="29">
        <v>0.98</v>
      </c>
      <c r="Q60" s="29">
        <v>0</v>
      </c>
      <c r="R60" s="53">
        <f t="shared" si="2"/>
        <v>0.98</v>
      </c>
      <c r="S60" s="29">
        <v>1.5789</v>
      </c>
      <c r="T60" s="29">
        <v>0</v>
      </c>
      <c r="U60" s="29">
        <v>0</v>
      </c>
      <c r="V60" s="29">
        <v>1.5789</v>
      </c>
      <c r="W60" s="29">
        <v>0</v>
      </c>
      <c r="X60" s="29">
        <v>0</v>
      </c>
      <c r="Y60" s="29">
        <v>0.6</v>
      </c>
      <c r="Z60" s="53">
        <f t="shared" si="8"/>
        <v>0.6</v>
      </c>
      <c r="AA60" s="53">
        <f t="shared" si="13"/>
        <v>55.3675</v>
      </c>
      <c r="AB60" s="24">
        <f>RANK(AA60,AA:AA)</f>
        <v>55</v>
      </c>
      <c r="AC60" s="3"/>
    </row>
    <row r="61" s="2" customFormat="1" ht="20" customHeight="1" spans="1:28">
      <c r="A61" s="27" t="s">
        <v>148</v>
      </c>
      <c r="B61" s="27" t="s">
        <v>221</v>
      </c>
      <c r="C61" s="28">
        <v>202105070204</v>
      </c>
      <c r="D61" s="29">
        <v>2.112</v>
      </c>
      <c r="E61" s="29">
        <f>(D61*10+50)*0.6</f>
        <v>42.672</v>
      </c>
      <c r="F61" s="24">
        <f>RANK(E61,E:E)</f>
        <v>56</v>
      </c>
      <c r="G61" s="33">
        <f>8.1*0.6</f>
        <v>4.86</v>
      </c>
      <c r="H61" s="33">
        <v>1.65</v>
      </c>
      <c r="I61" s="33">
        <v>0</v>
      </c>
      <c r="J61" s="29">
        <v>0</v>
      </c>
      <c r="K61" s="53">
        <f t="shared" si="0"/>
        <v>6.51</v>
      </c>
      <c r="L61" s="54" t="str">
        <f t="shared" si="12"/>
        <v>良好</v>
      </c>
      <c r="M61" s="29">
        <v>3.15</v>
      </c>
      <c r="N61" s="29">
        <v>0</v>
      </c>
      <c r="O61" s="53">
        <f t="shared" si="1"/>
        <v>3.15</v>
      </c>
      <c r="P61" s="29">
        <v>0.95</v>
      </c>
      <c r="Q61" s="29">
        <v>0</v>
      </c>
      <c r="R61" s="53">
        <f t="shared" si="2"/>
        <v>0.95</v>
      </c>
      <c r="S61" s="29">
        <v>1.574</v>
      </c>
      <c r="T61" s="29">
        <v>0</v>
      </c>
      <c r="U61" s="29">
        <v>0</v>
      </c>
      <c r="V61" s="39">
        <f t="shared" ref="V61:V64" si="16">S61+T61+U61</f>
        <v>1.574</v>
      </c>
      <c r="W61" s="29">
        <v>0</v>
      </c>
      <c r="X61" s="29">
        <v>0</v>
      </c>
      <c r="Y61" s="29">
        <v>0</v>
      </c>
      <c r="Z61" s="53">
        <f t="shared" si="8"/>
        <v>0</v>
      </c>
      <c r="AA61" s="53">
        <f t="shared" si="13"/>
        <v>54.856</v>
      </c>
      <c r="AB61" s="24">
        <f>RANK(AA61,AA:AA)</f>
        <v>56</v>
      </c>
    </row>
    <row r="62" s="2" customFormat="1" ht="20" customHeight="1" spans="1:29">
      <c r="A62" s="47" t="s">
        <v>148</v>
      </c>
      <c r="B62" s="47" t="s">
        <v>222</v>
      </c>
      <c r="C62" s="48">
        <v>202105070417</v>
      </c>
      <c r="D62" s="49">
        <v>1.794</v>
      </c>
      <c r="E62" s="49">
        <v>40.764</v>
      </c>
      <c r="F62" s="50">
        <f>RANK(E62,E:E)</f>
        <v>58</v>
      </c>
      <c r="G62" s="51">
        <v>5.22</v>
      </c>
      <c r="H62" s="51">
        <v>1.65</v>
      </c>
      <c r="I62" s="51">
        <v>0</v>
      </c>
      <c r="J62" s="49">
        <v>0</v>
      </c>
      <c r="K62" s="55">
        <f t="shared" si="0"/>
        <v>6.87</v>
      </c>
      <c r="L62" s="56" t="str">
        <f t="shared" si="12"/>
        <v>良好</v>
      </c>
      <c r="M62" s="49">
        <v>3.75</v>
      </c>
      <c r="N62" s="49">
        <v>0.2</v>
      </c>
      <c r="O62" s="55">
        <f t="shared" si="1"/>
        <v>3.95</v>
      </c>
      <c r="P62" s="49">
        <v>0.87</v>
      </c>
      <c r="Q62" s="49">
        <v>0</v>
      </c>
      <c r="R62" s="55">
        <f t="shared" si="2"/>
        <v>0.87</v>
      </c>
      <c r="S62" s="49">
        <v>1.5733</v>
      </c>
      <c r="T62" s="49">
        <v>0</v>
      </c>
      <c r="U62" s="49">
        <v>0</v>
      </c>
      <c r="V62" s="57">
        <f t="shared" si="16"/>
        <v>1.5733</v>
      </c>
      <c r="W62" s="49">
        <v>0</v>
      </c>
      <c r="X62" s="49">
        <v>0</v>
      </c>
      <c r="Y62" s="49">
        <v>0</v>
      </c>
      <c r="Z62" s="55">
        <f t="shared" si="8"/>
        <v>0</v>
      </c>
      <c r="AA62" s="53">
        <f t="shared" si="13"/>
        <v>54.0273</v>
      </c>
      <c r="AB62" s="50">
        <f>RANK(AA62,AA:AA)</f>
        <v>57</v>
      </c>
      <c r="AC62" s="3"/>
    </row>
    <row r="63" s="2" customFormat="1" ht="20" customHeight="1" spans="1:29">
      <c r="A63" s="27" t="s">
        <v>148</v>
      </c>
      <c r="B63" s="27" t="s">
        <v>223</v>
      </c>
      <c r="C63" s="28">
        <v>202105070221</v>
      </c>
      <c r="D63" s="29">
        <v>1.534</v>
      </c>
      <c r="E63" s="29">
        <v>39.204</v>
      </c>
      <c r="F63" s="52">
        <f>RANK(E63,E:E)</f>
        <v>59</v>
      </c>
      <c r="G63" s="33">
        <v>5.1083</v>
      </c>
      <c r="H63" s="40">
        <v>1.65</v>
      </c>
      <c r="I63" s="33">
        <v>0</v>
      </c>
      <c r="J63" s="29">
        <v>0</v>
      </c>
      <c r="K63" s="39">
        <f t="shared" si="0"/>
        <v>6.7583</v>
      </c>
      <c r="L63" s="54" t="str">
        <f t="shared" si="12"/>
        <v>良好</v>
      </c>
      <c r="M63" s="29">
        <v>0</v>
      </c>
      <c r="N63" s="29">
        <v>0</v>
      </c>
      <c r="O63" s="39">
        <f t="shared" si="1"/>
        <v>0</v>
      </c>
      <c r="P63" s="29">
        <v>0</v>
      </c>
      <c r="Q63" s="29">
        <v>0</v>
      </c>
      <c r="R63" s="39">
        <f t="shared" si="2"/>
        <v>0</v>
      </c>
      <c r="S63" s="29">
        <v>1.5514</v>
      </c>
      <c r="T63" s="29">
        <v>0</v>
      </c>
      <c r="U63" s="29">
        <v>0</v>
      </c>
      <c r="V63" s="39">
        <f t="shared" si="16"/>
        <v>1.5514</v>
      </c>
      <c r="W63" s="29">
        <v>0</v>
      </c>
      <c r="X63" s="29">
        <v>0</v>
      </c>
      <c r="Y63" s="29">
        <v>0</v>
      </c>
      <c r="Z63" s="39">
        <f t="shared" si="8"/>
        <v>0</v>
      </c>
      <c r="AA63" s="53">
        <f t="shared" si="13"/>
        <v>47.5137</v>
      </c>
      <c r="AB63" s="52">
        <f>RANK(AA63,AA:AA)</f>
        <v>59</v>
      </c>
      <c r="AC63" s="3"/>
    </row>
    <row r="64" s="2" customFormat="1" ht="20" customHeight="1" spans="1:28">
      <c r="A64" s="34" t="s">
        <v>159</v>
      </c>
      <c r="B64" s="27" t="s">
        <v>224</v>
      </c>
      <c r="C64" s="27" t="s">
        <v>225</v>
      </c>
      <c r="D64" s="33">
        <v>1.265</v>
      </c>
      <c r="E64" s="33">
        <f>(D64*10+50)*0.6</f>
        <v>37.59</v>
      </c>
      <c r="F64" s="52">
        <f>RANK(E64,E:E)</f>
        <v>60</v>
      </c>
      <c r="G64" s="33">
        <v>5.1703</v>
      </c>
      <c r="H64" s="35">
        <v>1.65</v>
      </c>
      <c r="I64" s="33">
        <v>0</v>
      </c>
      <c r="J64" s="33">
        <v>0</v>
      </c>
      <c r="K64" s="39">
        <f t="shared" si="0"/>
        <v>6.8203</v>
      </c>
      <c r="L64" s="54" t="str">
        <f t="shared" si="12"/>
        <v>良好</v>
      </c>
      <c r="M64" s="33">
        <v>0</v>
      </c>
      <c r="N64" s="33">
        <v>0</v>
      </c>
      <c r="O64" s="39">
        <f t="shared" si="1"/>
        <v>0</v>
      </c>
      <c r="P64" s="33">
        <v>0.9</v>
      </c>
      <c r="Q64" s="33">
        <v>0</v>
      </c>
      <c r="R64" s="39">
        <f t="shared" si="2"/>
        <v>0.9</v>
      </c>
      <c r="S64" s="33">
        <v>1.5517</v>
      </c>
      <c r="T64" s="33">
        <v>0</v>
      </c>
      <c r="U64" s="33">
        <v>0</v>
      </c>
      <c r="V64" s="39">
        <f t="shared" si="16"/>
        <v>1.5517</v>
      </c>
      <c r="W64" s="33">
        <v>0</v>
      </c>
      <c r="X64" s="33">
        <v>0</v>
      </c>
      <c r="Y64" s="33">
        <v>0</v>
      </c>
      <c r="Z64" s="39">
        <f t="shared" si="8"/>
        <v>0</v>
      </c>
      <c r="AA64" s="53">
        <f t="shared" si="13"/>
        <v>46.862</v>
      </c>
      <c r="AB64" s="52">
        <f>RANK(AA64,AA:AA)</f>
        <v>60</v>
      </c>
    </row>
    <row r="65" s="4" customFormat="1" ht="20" customHeight="1" spans="1:28">
      <c r="A65" s="58"/>
      <c r="B65" s="58"/>
      <c r="C65" s="59"/>
      <c r="D65" s="58"/>
      <c r="E65" s="60"/>
      <c r="F65" s="58"/>
      <c r="G65" s="60"/>
      <c r="H65" s="60"/>
      <c r="I65" s="60"/>
      <c r="J65" s="60"/>
      <c r="K65" s="60"/>
      <c r="L65" s="58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58"/>
    </row>
    <row r="66" s="4" customFormat="1" ht="20" customHeight="1" spans="1:28">
      <c r="A66" s="58"/>
      <c r="B66" s="58"/>
      <c r="C66" s="58"/>
      <c r="D66" s="58"/>
      <c r="E66" s="60"/>
      <c r="F66" s="58"/>
      <c r="G66" s="61"/>
      <c r="H66" s="60"/>
      <c r="I66" s="60"/>
      <c r="J66" s="60"/>
      <c r="K66" s="60"/>
      <c r="L66" s="58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58"/>
    </row>
    <row r="67" s="4" customFormat="1" ht="20" customHeight="1" spans="1:29">
      <c r="A67" s="58"/>
      <c r="B67" s="58"/>
      <c r="C67" s="59"/>
      <c r="D67" s="58"/>
      <c r="E67" s="60"/>
      <c r="F67" s="58"/>
      <c r="G67" s="60"/>
      <c r="H67" s="60"/>
      <c r="I67" s="60"/>
      <c r="J67" s="60"/>
      <c r="K67" s="60"/>
      <c r="L67" s="58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58"/>
      <c r="AC67" s="66"/>
    </row>
    <row r="68" s="4" customFormat="1" ht="20" customHeight="1" spans="1:28">
      <c r="A68" s="58"/>
      <c r="B68" s="58"/>
      <c r="C68" s="58"/>
      <c r="D68" s="58"/>
      <c r="E68" s="60"/>
      <c r="F68" s="58"/>
      <c r="G68" s="61"/>
      <c r="H68" s="60"/>
      <c r="I68" s="60"/>
      <c r="J68" s="60"/>
      <c r="K68" s="60"/>
      <c r="L68" s="58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58"/>
    </row>
    <row r="69" s="4" customFormat="1" ht="20" customHeight="1" spans="1:28">
      <c r="A69" s="58"/>
      <c r="B69" s="58"/>
      <c r="C69" s="58"/>
      <c r="D69" s="58"/>
      <c r="E69" s="60"/>
      <c r="F69" s="58"/>
      <c r="G69" s="61"/>
      <c r="H69" s="60"/>
      <c r="I69" s="60"/>
      <c r="J69" s="60"/>
      <c r="K69" s="60"/>
      <c r="L69" s="58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58"/>
    </row>
    <row r="70" s="4" customFormat="1" ht="20" customHeight="1" spans="1:28">
      <c r="A70" s="58"/>
      <c r="B70" s="58"/>
      <c r="C70" s="59"/>
      <c r="D70" s="58"/>
      <c r="E70" s="60"/>
      <c r="F70" s="58"/>
      <c r="G70" s="60"/>
      <c r="H70" s="60"/>
      <c r="I70" s="60"/>
      <c r="J70" s="60"/>
      <c r="K70" s="60"/>
      <c r="L70" s="58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58"/>
    </row>
    <row r="71" s="4" customFormat="1" ht="20" customHeight="1" spans="1:28">
      <c r="A71" s="58"/>
      <c r="B71" s="58"/>
      <c r="C71" s="58"/>
      <c r="D71" s="58"/>
      <c r="E71" s="60"/>
      <c r="F71" s="58"/>
      <c r="G71" s="60"/>
      <c r="H71" s="60"/>
      <c r="I71" s="60"/>
      <c r="J71" s="60"/>
      <c r="K71" s="60"/>
      <c r="L71" s="58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58"/>
    </row>
    <row r="72" s="4" customFormat="1" ht="20" customHeight="1" spans="1:29">
      <c r="A72" s="58"/>
      <c r="B72" s="58"/>
      <c r="C72" s="59"/>
      <c r="D72" s="58"/>
      <c r="E72" s="60"/>
      <c r="F72" s="58"/>
      <c r="G72" s="61"/>
      <c r="H72" s="60"/>
      <c r="I72" s="60"/>
      <c r="J72" s="60"/>
      <c r="K72" s="60"/>
      <c r="L72" s="58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58"/>
      <c r="AC72" s="66"/>
    </row>
    <row r="73" s="4" customFormat="1" ht="20" customHeight="1" spans="1:28">
      <c r="A73" s="58"/>
      <c r="B73" s="58"/>
      <c r="C73" s="58"/>
      <c r="D73" s="58"/>
      <c r="E73" s="60"/>
      <c r="F73" s="58"/>
      <c r="G73" s="61"/>
      <c r="H73" s="60"/>
      <c r="I73" s="60"/>
      <c r="J73" s="60"/>
      <c r="K73" s="60"/>
      <c r="L73" s="58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58"/>
    </row>
    <row r="74" s="4" customFormat="1" ht="20" customHeight="1" spans="1:28">
      <c r="A74" s="58"/>
      <c r="B74" s="58"/>
      <c r="C74" s="59"/>
      <c r="D74" s="58"/>
      <c r="E74" s="60"/>
      <c r="F74" s="58"/>
      <c r="G74" s="60"/>
      <c r="H74" s="60"/>
      <c r="I74" s="60"/>
      <c r="J74" s="60"/>
      <c r="K74" s="60"/>
      <c r="L74" s="58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58"/>
    </row>
    <row r="75" s="4" customFormat="1" ht="20" customHeight="1" spans="1:29">
      <c r="A75" s="58"/>
      <c r="B75" s="58"/>
      <c r="C75" s="59"/>
      <c r="D75" s="58"/>
      <c r="E75" s="60"/>
      <c r="F75" s="58"/>
      <c r="G75" s="61"/>
      <c r="H75" s="60"/>
      <c r="I75" s="60"/>
      <c r="J75" s="60"/>
      <c r="K75" s="60"/>
      <c r="L75" s="58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58"/>
      <c r="AC75" s="66"/>
    </row>
    <row r="76" s="4" customFormat="1" ht="20" customHeight="1" spans="1:28">
      <c r="A76" s="58"/>
      <c r="B76" s="58"/>
      <c r="C76" s="58"/>
      <c r="D76" s="58"/>
      <c r="E76" s="60"/>
      <c r="F76" s="58"/>
      <c r="G76" s="61"/>
      <c r="H76" s="60"/>
      <c r="I76" s="60"/>
      <c r="J76" s="60"/>
      <c r="K76" s="60"/>
      <c r="L76" s="58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58"/>
    </row>
    <row r="77" s="4" customFormat="1" ht="20" customHeight="1" spans="1:29">
      <c r="A77" s="58"/>
      <c r="B77" s="58"/>
      <c r="C77" s="59"/>
      <c r="D77" s="58"/>
      <c r="E77" s="60"/>
      <c r="F77" s="58"/>
      <c r="G77" s="61"/>
      <c r="H77" s="60"/>
      <c r="I77" s="60"/>
      <c r="J77" s="60"/>
      <c r="K77" s="60"/>
      <c r="L77" s="58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58"/>
      <c r="AC77" s="66"/>
    </row>
    <row r="78" s="4" customFormat="1" ht="20" customHeight="1" spans="1:28">
      <c r="A78" s="58"/>
      <c r="B78" s="58"/>
      <c r="C78" s="59"/>
      <c r="D78" s="58"/>
      <c r="E78" s="60"/>
      <c r="F78" s="58"/>
      <c r="G78" s="61"/>
      <c r="H78" s="60"/>
      <c r="I78" s="60"/>
      <c r="J78" s="60"/>
      <c r="K78" s="60"/>
      <c r="L78" s="58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58"/>
    </row>
    <row r="79" s="4" customFormat="1" ht="20" customHeight="1" spans="1:29">
      <c r="A79" s="58"/>
      <c r="B79" s="58"/>
      <c r="C79" s="58"/>
      <c r="D79" s="58"/>
      <c r="E79" s="60"/>
      <c r="F79" s="58"/>
      <c r="G79" s="61"/>
      <c r="H79" s="60"/>
      <c r="I79" s="60"/>
      <c r="J79" s="60"/>
      <c r="K79" s="60"/>
      <c r="L79" s="58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58"/>
      <c r="AC79" s="66"/>
    </row>
    <row r="80" s="4" customFormat="1" ht="20" customHeight="1" spans="1:29">
      <c r="A80" s="58"/>
      <c r="B80" s="58"/>
      <c r="C80" s="59"/>
      <c r="D80" s="58"/>
      <c r="E80" s="60"/>
      <c r="F80" s="58"/>
      <c r="G80" s="61"/>
      <c r="H80" s="60"/>
      <c r="I80" s="60"/>
      <c r="J80" s="60"/>
      <c r="K80" s="60"/>
      <c r="L80" s="58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58"/>
      <c r="AC80" s="66"/>
    </row>
    <row r="81" s="4" customFormat="1" ht="20" customHeight="1" spans="1:28">
      <c r="A81" s="58"/>
      <c r="B81" s="58"/>
      <c r="C81" s="59"/>
      <c r="D81" s="58"/>
      <c r="E81" s="60"/>
      <c r="F81" s="58"/>
      <c r="G81" s="61"/>
      <c r="H81" s="60"/>
      <c r="I81" s="60"/>
      <c r="J81" s="60"/>
      <c r="K81" s="60"/>
      <c r="L81" s="58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58"/>
    </row>
    <row r="82" s="4" customFormat="1" ht="20" customHeight="1" spans="1:28">
      <c r="A82" s="58"/>
      <c r="B82" s="58"/>
      <c r="C82" s="59"/>
      <c r="D82" s="58"/>
      <c r="E82" s="60"/>
      <c r="F82" s="58"/>
      <c r="G82" s="60"/>
      <c r="H82" s="60"/>
      <c r="I82" s="60"/>
      <c r="J82" s="60"/>
      <c r="K82" s="60"/>
      <c r="L82" s="58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58"/>
    </row>
    <row r="83" s="4" customFormat="1" ht="20" customHeight="1" spans="1:29">
      <c r="A83" s="58"/>
      <c r="B83" s="58"/>
      <c r="C83" s="59"/>
      <c r="D83" s="58"/>
      <c r="E83" s="60"/>
      <c r="F83" s="58"/>
      <c r="G83" s="61"/>
      <c r="H83" s="60"/>
      <c r="I83" s="60"/>
      <c r="J83" s="60"/>
      <c r="K83" s="60"/>
      <c r="L83" s="58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58"/>
      <c r="AC83" s="66"/>
    </row>
    <row r="84" s="4" customFormat="1" ht="20" customHeight="1" spans="1:28">
      <c r="A84" s="58"/>
      <c r="B84" s="58"/>
      <c r="C84" s="59"/>
      <c r="D84" s="58"/>
      <c r="E84" s="60"/>
      <c r="F84" s="58"/>
      <c r="G84" s="60"/>
      <c r="H84" s="60"/>
      <c r="I84" s="60"/>
      <c r="J84" s="60"/>
      <c r="K84" s="60"/>
      <c r="L84" s="58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58"/>
    </row>
    <row r="85" s="4" customFormat="1" ht="20" customHeight="1" spans="1:28">
      <c r="A85" s="58"/>
      <c r="B85" s="58"/>
      <c r="C85" s="59"/>
      <c r="D85" s="58"/>
      <c r="E85" s="60"/>
      <c r="F85" s="58"/>
      <c r="G85" s="60"/>
      <c r="H85" s="60"/>
      <c r="I85" s="60"/>
      <c r="J85" s="60"/>
      <c r="K85" s="60"/>
      <c r="L85" s="58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58"/>
    </row>
    <row r="86" s="4" customFormat="1" ht="20" customHeight="1" spans="1:29">
      <c r="A86" s="58"/>
      <c r="B86" s="58"/>
      <c r="C86" s="59"/>
      <c r="D86" s="58"/>
      <c r="E86" s="60"/>
      <c r="F86" s="58"/>
      <c r="G86" s="61"/>
      <c r="H86" s="60"/>
      <c r="I86" s="60"/>
      <c r="J86" s="60"/>
      <c r="K86" s="60"/>
      <c r="L86" s="58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58"/>
      <c r="AC86" s="66"/>
    </row>
    <row r="87" s="4" customFormat="1" ht="20" customHeight="1" spans="1:29">
      <c r="A87" s="58"/>
      <c r="B87" s="58"/>
      <c r="C87" s="59"/>
      <c r="D87" s="58"/>
      <c r="E87" s="60"/>
      <c r="F87" s="58"/>
      <c r="G87" s="61"/>
      <c r="H87" s="60"/>
      <c r="I87" s="60"/>
      <c r="J87" s="60"/>
      <c r="K87" s="60"/>
      <c r="L87" s="58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58"/>
      <c r="AC87" s="66"/>
    </row>
    <row r="88" s="4" customFormat="1" ht="20" customHeight="1" spans="1:29">
      <c r="A88" s="58"/>
      <c r="B88" s="58"/>
      <c r="C88" s="59"/>
      <c r="D88" s="58"/>
      <c r="E88" s="60"/>
      <c r="F88" s="58"/>
      <c r="G88" s="61"/>
      <c r="H88" s="60"/>
      <c r="I88" s="60"/>
      <c r="J88" s="60"/>
      <c r="K88" s="60"/>
      <c r="L88" s="58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58"/>
      <c r="AC88" s="66"/>
    </row>
    <row r="89" s="4" customFormat="1" ht="20" customHeight="1" spans="1:29">
      <c r="A89" s="58"/>
      <c r="B89" s="58"/>
      <c r="C89" s="59"/>
      <c r="D89" s="58"/>
      <c r="E89" s="60"/>
      <c r="F89" s="58"/>
      <c r="G89" s="61"/>
      <c r="H89" s="60"/>
      <c r="I89" s="60"/>
      <c r="J89" s="60"/>
      <c r="K89" s="60"/>
      <c r="L89" s="58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58"/>
      <c r="AC89" s="66"/>
    </row>
    <row r="90" s="4" customFormat="1" ht="20" customHeight="1" spans="1:28">
      <c r="A90" s="58"/>
      <c r="B90" s="58"/>
      <c r="C90" s="59"/>
      <c r="D90" s="58"/>
      <c r="E90" s="60"/>
      <c r="F90" s="58"/>
      <c r="G90" s="60"/>
      <c r="H90" s="60"/>
      <c r="I90" s="60"/>
      <c r="J90" s="60"/>
      <c r="K90" s="60"/>
      <c r="L90" s="58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58"/>
    </row>
    <row r="91" s="5" customFormat="1" spans="1:28">
      <c r="A91" s="62"/>
      <c r="B91" s="62"/>
      <c r="C91" s="63"/>
      <c r="D91" s="62"/>
      <c r="E91" s="62"/>
      <c r="F91" s="64"/>
      <c r="G91" s="65"/>
      <c r="H91" s="65"/>
      <c r="I91" s="65"/>
      <c r="J91" s="65"/>
      <c r="K91" s="65"/>
      <c r="L91" s="62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7"/>
    </row>
    <row r="92" s="5" customFormat="1" spans="1:28">
      <c r="A92" s="62"/>
      <c r="B92" s="62"/>
      <c r="C92" s="63"/>
      <c r="D92" s="62"/>
      <c r="E92" s="62"/>
      <c r="F92" s="64"/>
      <c r="G92" s="65"/>
      <c r="H92" s="65"/>
      <c r="I92" s="65"/>
      <c r="J92" s="65"/>
      <c r="K92" s="65"/>
      <c r="L92" s="62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7"/>
    </row>
    <row r="93" s="5" customFormat="1" spans="1:28">
      <c r="A93" s="62"/>
      <c r="B93" s="62"/>
      <c r="C93" s="63"/>
      <c r="D93" s="62"/>
      <c r="E93" s="62"/>
      <c r="F93" s="64"/>
      <c r="G93" s="65"/>
      <c r="H93" s="65"/>
      <c r="I93" s="65"/>
      <c r="J93" s="65"/>
      <c r="K93" s="65"/>
      <c r="L93" s="62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7"/>
    </row>
    <row r="94" s="5" customFormat="1" spans="1:28">
      <c r="A94" s="62"/>
      <c r="B94" s="62"/>
      <c r="C94" s="63"/>
      <c r="D94" s="62"/>
      <c r="E94" s="62"/>
      <c r="F94" s="64"/>
      <c r="G94" s="65"/>
      <c r="H94" s="65"/>
      <c r="I94" s="65"/>
      <c r="J94" s="65"/>
      <c r="K94" s="65"/>
      <c r="L94" s="62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7"/>
    </row>
    <row r="95" s="5" customFormat="1" spans="1:28">
      <c r="A95" s="62"/>
      <c r="B95" s="62"/>
      <c r="C95" s="63"/>
      <c r="D95" s="62"/>
      <c r="E95" s="62"/>
      <c r="F95" s="64"/>
      <c r="G95" s="65"/>
      <c r="H95" s="65"/>
      <c r="I95" s="65"/>
      <c r="J95" s="65"/>
      <c r="K95" s="65"/>
      <c r="L95" s="62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7"/>
    </row>
    <row r="96" s="5" customFormat="1" spans="1:28">
      <c r="A96" s="62"/>
      <c r="B96" s="62"/>
      <c r="C96" s="63"/>
      <c r="D96" s="62"/>
      <c r="E96" s="62"/>
      <c r="F96" s="64"/>
      <c r="G96" s="65"/>
      <c r="H96" s="65"/>
      <c r="I96" s="65"/>
      <c r="J96" s="65"/>
      <c r="K96" s="65"/>
      <c r="L96" s="62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7"/>
    </row>
    <row r="97" s="5" customFormat="1" spans="1:28">
      <c r="A97" s="62"/>
      <c r="B97" s="62"/>
      <c r="C97" s="63"/>
      <c r="D97" s="62"/>
      <c r="E97" s="62"/>
      <c r="F97" s="64"/>
      <c r="G97" s="65"/>
      <c r="H97" s="65"/>
      <c r="I97" s="65"/>
      <c r="J97" s="65"/>
      <c r="K97" s="65"/>
      <c r="L97" s="62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7"/>
    </row>
    <row r="98" s="5" customFormat="1" spans="1:28">
      <c r="A98" s="62"/>
      <c r="B98" s="62"/>
      <c r="C98" s="63"/>
      <c r="D98" s="62"/>
      <c r="E98" s="62"/>
      <c r="F98" s="64"/>
      <c r="G98" s="65"/>
      <c r="H98" s="65"/>
      <c r="I98" s="65"/>
      <c r="J98" s="65"/>
      <c r="K98" s="65"/>
      <c r="L98" s="62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7"/>
    </row>
    <row r="99" s="5" customFormat="1" spans="1:28">
      <c r="A99" s="62"/>
      <c r="B99" s="62"/>
      <c r="C99" s="63"/>
      <c r="D99" s="62"/>
      <c r="E99" s="62"/>
      <c r="F99" s="64"/>
      <c r="G99" s="65"/>
      <c r="H99" s="65"/>
      <c r="I99" s="65"/>
      <c r="J99" s="65"/>
      <c r="K99" s="65"/>
      <c r="L99" s="62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7"/>
    </row>
    <row r="100" s="5" customFormat="1" spans="1:28">
      <c r="A100" s="62"/>
      <c r="B100" s="62"/>
      <c r="C100" s="63"/>
      <c r="D100" s="62"/>
      <c r="E100" s="62"/>
      <c r="F100" s="64"/>
      <c r="G100" s="65"/>
      <c r="H100" s="65"/>
      <c r="I100" s="65"/>
      <c r="J100" s="65"/>
      <c r="K100" s="65"/>
      <c r="L100" s="62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7"/>
    </row>
    <row r="101" s="6" customFormat="1" spans="1:28">
      <c r="A101" s="7"/>
      <c r="B101" s="7"/>
      <c r="C101" s="8"/>
      <c r="D101" s="7"/>
      <c r="E101" s="7"/>
      <c r="F101" s="9"/>
      <c r="G101" s="10"/>
      <c r="H101" s="10"/>
      <c r="I101" s="10"/>
      <c r="J101" s="10"/>
      <c r="K101" s="10"/>
      <c r="L101" s="7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1"/>
    </row>
    <row r="102" s="6" customFormat="1" spans="1:28">
      <c r="A102" s="7"/>
      <c r="B102" s="7"/>
      <c r="C102" s="8"/>
      <c r="D102" s="7"/>
      <c r="E102" s="7"/>
      <c r="F102" s="9"/>
      <c r="G102" s="10"/>
      <c r="H102" s="10"/>
      <c r="I102" s="10"/>
      <c r="J102" s="10"/>
      <c r="K102" s="10"/>
      <c r="L102" s="7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1"/>
    </row>
    <row r="103" s="6" customFormat="1" spans="1:28">
      <c r="A103" s="7"/>
      <c r="B103" s="7"/>
      <c r="C103" s="8"/>
      <c r="D103" s="7"/>
      <c r="E103" s="7"/>
      <c r="F103" s="9"/>
      <c r="G103" s="10"/>
      <c r="H103" s="10"/>
      <c r="I103" s="10"/>
      <c r="J103" s="10"/>
      <c r="K103" s="10"/>
      <c r="L103" s="7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1"/>
    </row>
    <row r="104" s="6" customFormat="1" spans="1:28">
      <c r="A104" s="7"/>
      <c r="B104" s="7"/>
      <c r="C104" s="8"/>
      <c r="D104" s="7"/>
      <c r="E104" s="7"/>
      <c r="F104" s="9"/>
      <c r="G104" s="10"/>
      <c r="H104" s="10"/>
      <c r="I104" s="10"/>
      <c r="J104" s="10"/>
      <c r="K104" s="10"/>
      <c r="L104" s="7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1"/>
    </row>
    <row r="105" s="6" customFormat="1" spans="1:28">
      <c r="A105" s="7"/>
      <c r="B105" s="7"/>
      <c r="C105" s="8"/>
      <c r="D105" s="7"/>
      <c r="E105" s="7"/>
      <c r="F105" s="9"/>
      <c r="G105" s="10"/>
      <c r="H105" s="10"/>
      <c r="I105" s="10"/>
      <c r="J105" s="10"/>
      <c r="K105" s="10"/>
      <c r="L105" s="7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1"/>
    </row>
    <row r="106" s="6" customFormat="1" spans="1:28">
      <c r="A106" s="7"/>
      <c r="B106" s="7"/>
      <c r="C106" s="8"/>
      <c r="D106" s="7"/>
      <c r="E106" s="7"/>
      <c r="F106" s="9"/>
      <c r="G106" s="10"/>
      <c r="H106" s="10"/>
      <c r="I106" s="10"/>
      <c r="J106" s="10"/>
      <c r="K106" s="10"/>
      <c r="L106" s="7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1"/>
    </row>
    <row r="107" s="6" customFormat="1" spans="1:28">
      <c r="A107" s="7"/>
      <c r="B107" s="7"/>
      <c r="C107" s="8"/>
      <c r="D107" s="7"/>
      <c r="E107" s="7"/>
      <c r="F107" s="9"/>
      <c r="G107" s="10"/>
      <c r="H107" s="10"/>
      <c r="I107" s="10"/>
      <c r="J107" s="10"/>
      <c r="K107" s="10"/>
      <c r="L107" s="7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1"/>
    </row>
    <row r="108" s="6" customFormat="1" spans="1:28">
      <c r="A108" s="7"/>
      <c r="B108" s="7"/>
      <c r="C108" s="8"/>
      <c r="D108" s="7"/>
      <c r="E108" s="7"/>
      <c r="F108" s="9"/>
      <c r="G108" s="10"/>
      <c r="H108" s="10"/>
      <c r="I108" s="10"/>
      <c r="J108" s="10"/>
      <c r="K108" s="10"/>
      <c r="L108" s="7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1"/>
    </row>
    <row r="109" s="6" customFormat="1" spans="1:28">
      <c r="A109" s="7"/>
      <c r="B109" s="7"/>
      <c r="C109" s="8"/>
      <c r="D109" s="7"/>
      <c r="E109" s="7"/>
      <c r="F109" s="9"/>
      <c r="G109" s="10"/>
      <c r="H109" s="10"/>
      <c r="I109" s="10"/>
      <c r="J109" s="10"/>
      <c r="K109" s="10"/>
      <c r="L109" s="7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1"/>
    </row>
    <row r="110" s="6" customFormat="1" spans="1:28">
      <c r="A110" s="7"/>
      <c r="B110" s="7"/>
      <c r="C110" s="8"/>
      <c r="D110" s="7"/>
      <c r="E110" s="7"/>
      <c r="F110" s="9"/>
      <c r="G110" s="10"/>
      <c r="H110" s="10"/>
      <c r="I110" s="10"/>
      <c r="J110" s="10"/>
      <c r="K110" s="10"/>
      <c r="L110" s="7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1"/>
    </row>
    <row r="111" s="6" customFormat="1" spans="1:28">
      <c r="A111" s="7"/>
      <c r="B111" s="7"/>
      <c r="C111" s="8"/>
      <c r="D111" s="7"/>
      <c r="E111" s="7"/>
      <c r="F111" s="9"/>
      <c r="G111" s="10"/>
      <c r="H111" s="10"/>
      <c r="I111" s="10"/>
      <c r="J111" s="10"/>
      <c r="K111" s="10"/>
      <c r="L111" s="7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1"/>
    </row>
    <row r="112" s="6" customFormat="1" spans="1:28">
      <c r="A112" s="7"/>
      <c r="B112" s="7"/>
      <c r="C112" s="8"/>
      <c r="D112" s="7"/>
      <c r="E112" s="7"/>
      <c r="F112" s="9"/>
      <c r="G112" s="10"/>
      <c r="H112" s="10"/>
      <c r="I112" s="10"/>
      <c r="J112" s="10"/>
      <c r="K112" s="10"/>
      <c r="L112" s="7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1"/>
    </row>
    <row r="113" s="6" customFormat="1" spans="1:28">
      <c r="A113" s="7"/>
      <c r="B113" s="7"/>
      <c r="C113" s="8"/>
      <c r="D113" s="7"/>
      <c r="E113" s="7"/>
      <c r="F113" s="9"/>
      <c r="G113" s="10"/>
      <c r="H113" s="10"/>
      <c r="I113" s="10"/>
      <c r="J113" s="10"/>
      <c r="K113" s="10"/>
      <c r="L113" s="7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1"/>
    </row>
    <row r="114" s="6" customFormat="1" spans="1:28">
      <c r="A114" s="7"/>
      <c r="B114" s="7"/>
      <c r="C114" s="8"/>
      <c r="D114" s="7"/>
      <c r="E114" s="7"/>
      <c r="F114" s="9"/>
      <c r="G114" s="10"/>
      <c r="H114" s="10"/>
      <c r="I114" s="10"/>
      <c r="J114" s="10"/>
      <c r="K114" s="10"/>
      <c r="L114" s="7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1"/>
    </row>
    <row r="115" s="6" customFormat="1" spans="1:28">
      <c r="A115" s="7"/>
      <c r="B115" s="7"/>
      <c r="C115" s="8"/>
      <c r="D115" s="7"/>
      <c r="E115" s="7"/>
      <c r="F115" s="9"/>
      <c r="G115" s="10"/>
      <c r="H115" s="10"/>
      <c r="I115" s="10"/>
      <c r="J115" s="10"/>
      <c r="K115" s="10"/>
      <c r="L115" s="7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1"/>
    </row>
    <row r="116" s="6" customFormat="1" spans="1:28">
      <c r="A116" s="7"/>
      <c r="B116" s="7"/>
      <c r="C116" s="8"/>
      <c r="D116" s="7"/>
      <c r="E116" s="7"/>
      <c r="F116" s="9"/>
      <c r="G116" s="10"/>
      <c r="H116" s="10"/>
      <c r="I116" s="10"/>
      <c r="J116" s="10"/>
      <c r="K116" s="10"/>
      <c r="L116" s="7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1"/>
    </row>
    <row r="117" s="6" customFormat="1" spans="1:28">
      <c r="A117" s="7"/>
      <c r="B117" s="7"/>
      <c r="C117" s="8"/>
      <c r="D117" s="7"/>
      <c r="E117" s="7"/>
      <c r="F117" s="9"/>
      <c r="G117" s="10"/>
      <c r="H117" s="10"/>
      <c r="I117" s="10"/>
      <c r="J117" s="10"/>
      <c r="K117" s="10"/>
      <c r="L117" s="7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1"/>
    </row>
    <row r="118" s="6" customFormat="1" spans="1:28">
      <c r="A118" s="7"/>
      <c r="B118" s="7"/>
      <c r="C118" s="8"/>
      <c r="D118" s="7"/>
      <c r="E118" s="7"/>
      <c r="F118" s="9"/>
      <c r="G118" s="10"/>
      <c r="H118" s="10"/>
      <c r="I118" s="10"/>
      <c r="J118" s="10"/>
      <c r="K118" s="10"/>
      <c r="L118" s="7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1"/>
    </row>
    <row r="119" s="6" customFormat="1" spans="1:28">
      <c r="A119" s="7"/>
      <c r="B119" s="7"/>
      <c r="C119" s="8"/>
      <c r="D119" s="7"/>
      <c r="E119" s="7"/>
      <c r="F119" s="9"/>
      <c r="G119" s="10"/>
      <c r="H119" s="10"/>
      <c r="I119" s="10"/>
      <c r="J119" s="10"/>
      <c r="K119" s="10"/>
      <c r="L119" s="7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1"/>
    </row>
    <row r="120" s="6" customFormat="1" spans="1:28">
      <c r="A120" s="7"/>
      <c r="B120" s="7"/>
      <c r="C120" s="8"/>
      <c r="D120" s="7"/>
      <c r="E120" s="7"/>
      <c r="F120" s="9"/>
      <c r="G120" s="10"/>
      <c r="H120" s="10"/>
      <c r="I120" s="10"/>
      <c r="J120" s="10"/>
      <c r="K120" s="10"/>
      <c r="L120" s="7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1"/>
    </row>
    <row r="121" s="6" customFormat="1" spans="1:28">
      <c r="A121" s="7"/>
      <c r="B121" s="7"/>
      <c r="C121" s="8"/>
      <c r="D121" s="7"/>
      <c r="E121" s="7"/>
      <c r="F121" s="9"/>
      <c r="G121" s="10"/>
      <c r="H121" s="10"/>
      <c r="I121" s="10"/>
      <c r="J121" s="10"/>
      <c r="K121" s="10"/>
      <c r="L121" s="7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1"/>
    </row>
  </sheetData>
  <autoFilter xmlns:etc="http://www.wps.cn/officeDocument/2017/etCustomData" ref="A3:AC90" etc:filterBottomFollowUsedRange="0">
    <sortState ref="A3:AC90">
      <sortCondition ref="E3" descending="1"/>
    </sortState>
    <extLst/>
  </autoFilter>
  <sortState ref="A51:AC96">
    <sortCondition ref="A51:A96"/>
  </sortState>
  <mergeCells count="33">
    <mergeCell ref="A1:AB1"/>
    <mergeCell ref="G2:K2"/>
    <mergeCell ref="M2:O2"/>
    <mergeCell ref="P2:R2"/>
    <mergeCell ref="S2:V2"/>
    <mergeCell ref="W2:Z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2:AA4"/>
    <mergeCell ref="AB2:AB4"/>
  </mergeCells>
  <conditionalFormatting sqref="C7">
    <cfRule type="cellIs" dxfId="0" priority="8" stopIfTrue="1" operator="lessThan">
      <formula>0</formula>
    </cfRule>
  </conditionalFormatting>
  <conditionalFormatting sqref="D7:E7">
    <cfRule type="cellIs" dxfId="0" priority="7" stopIfTrue="1" operator="lessThan">
      <formula>0</formula>
    </cfRule>
  </conditionalFormatting>
  <conditionalFormatting sqref="M7:O7">
    <cfRule type="cellIs" dxfId="0" priority="5" stopIfTrue="1" operator="lessThan">
      <formula>0</formula>
    </cfRule>
  </conditionalFormatting>
  <conditionalFormatting sqref="P7:R7">
    <cfRule type="cellIs" dxfId="0" priority="4" stopIfTrue="1" operator="lessThan">
      <formula>0</formula>
    </cfRule>
  </conditionalFormatting>
  <conditionalFormatting sqref="S7:V7">
    <cfRule type="cellIs" dxfId="0" priority="3" stopIfTrue="1" operator="lessThan">
      <formula>0</formula>
    </cfRule>
  </conditionalFormatting>
  <conditionalFormatting sqref="AA7">
    <cfRule type="cellIs" dxfId="0" priority="1" stopIfTrue="1" operator="lessThan">
      <formula>0</formula>
    </cfRule>
  </conditionalFormatting>
  <conditionalFormatting sqref="W7:Z7 Z6">
    <cfRule type="cellIs" dxfId="0" priority="2" stopIfTrue="1" operator="lessThan">
      <formula>0</formula>
    </cfRule>
  </conditionalFormatting>
  <conditionalFormatting sqref="G7:K7 H10 H13 H16 H19 H22 H25 H28 H31">
    <cfRule type="cellIs" dxfId="0" priority="6" stopIfTrue="1" operator="lessThan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生工专业</vt:lpstr>
      <vt:lpstr>生技专业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10043</dc:creator>
  <cp:lastModifiedBy>苍狗</cp:lastModifiedBy>
  <dcterms:created xsi:type="dcterms:W3CDTF">2022-09-29T00:56:00Z</dcterms:created>
  <dcterms:modified xsi:type="dcterms:W3CDTF">2024-10-23T01:50:39Z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5B9EEB22D3E64B0393516B70837580D2_13</vt:lpwstr>
  </property>
  <property fmtid="{D5CDD505-2E9C-101B-9397-08002B2CF9AE}" pid="3" name="KSOProductBuildVer">
    <vt:lpwstr>2052-12.1.0.18608</vt:lpwstr>
  </property>
</Properties>
</file>